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5-基本関数\03-論理関数\"/>
    </mc:Choice>
  </mc:AlternateContent>
  <xr:revisionPtr revIDLastSave="0" documentId="13_ncr:1_{8CA98A02-D1EF-441B-B0BF-8757F7F841B8}" xr6:coauthVersionLast="47" xr6:coauthVersionMax="47" xr10:uidLastSave="{00000000-0000-0000-0000-000000000000}"/>
  <bookViews>
    <workbookView xWindow="1164" yWindow="60" windowWidth="20472" windowHeight="12720" xr2:uid="{E5565AD8-F07E-4B2F-A009-4C267F6309D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5" i="1" l="1"/>
  <c r="D136" i="1"/>
  <c r="D137" i="1"/>
  <c r="E137" i="1" s="1"/>
  <c r="D138" i="1"/>
  <c r="E138" i="1" s="1"/>
  <c r="D139" i="1"/>
  <c r="E139" i="1" s="1"/>
  <c r="D140" i="1"/>
  <c r="E140" i="1" s="1"/>
  <c r="D141" i="1"/>
  <c r="E141" i="1" s="1"/>
  <c r="D134" i="1"/>
  <c r="E134" i="1" s="1"/>
  <c r="M201" i="1"/>
  <c r="L201" i="1"/>
  <c r="E201" i="1"/>
  <c r="D201" i="1"/>
  <c r="F200" i="1"/>
  <c r="F199" i="1"/>
  <c r="F198" i="1"/>
  <c r="F197" i="1"/>
  <c r="F196" i="1"/>
  <c r="K195" i="1"/>
  <c r="K196" i="1" s="1"/>
  <c r="K197" i="1" s="1"/>
  <c r="K198" i="1" s="1"/>
  <c r="K199" i="1" s="1"/>
  <c r="K200" i="1" s="1"/>
  <c r="F195" i="1"/>
  <c r="F201" i="1" s="1"/>
  <c r="C195" i="1"/>
  <c r="C196" i="1" s="1"/>
  <c r="C197" i="1" s="1"/>
  <c r="C198" i="1" s="1"/>
  <c r="C199" i="1" s="1"/>
  <c r="C200" i="1" s="1"/>
  <c r="E187" i="1"/>
  <c r="D187" i="1"/>
  <c r="F186" i="1"/>
  <c r="F185" i="1"/>
  <c r="F184" i="1"/>
  <c r="F183" i="1"/>
  <c r="F182" i="1"/>
  <c r="F181" i="1"/>
  <c r="C181" i="1"/>
  <c r="C182" i="1" s="1"/>
  <c r="C183" i="1" s="1"/>
  <c r="C184" i="1" s="1"/>
  <c r="C185" i="1" s="1"/>
  <c r="C186" i="1" s="1"/>
  <c r="C142" i="1"/>
  <c r="F162" i="1" s="1"/>
  <c r="E136" i="1"/>
  <c r="E135" i="1"/>
  <c r="F107" i="1"/>
  <c r="G107" i="1" s="1"/>
  <c r="G106" i="1"/>
  <c r="F106" i="1"/>
  <c r="F105" i="1"/>
  <c r="G105" i="1" s="1"/>
  <c r="F104" i="1"/>
  <c r="G104" i="1" s="1"/>
  <c r="F103" i="1"/>
  <c r="G103" i="1" s="1"/>
  <c r="F102" i="1"/>
  <c r="G102" i="1" s="1"/>
  <c r="F101" i="1"/>
  <c r="G101" i="1" s="1"/>
  <c r="F100" i="1"/>
  <c r="M62" i="1"/>
  <c r="M61" i="1"/>
  <c r="M60" i="1"/>
  <c r="M59" i="1"/>
  <c r="M58" i="1"/>
  <c r="M57" i="1"/>
  <c r="M56" i="1"/>
  <c r="M55" i="1"/>
  <c r="F156" i="1" l="1"/>
  <c r="E118" i="1"/>
  <c r="F187" i="1"/>
  <c r="F150" i="1"/>
  <c r="E116" i="1"/>
  <c r="G100" i="1"/>
  <c r="E11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FJ-USER</author>
    <author>Beginners-Site</author>
  </authors>
  <commentList>
    <comment ref="M55" authorId="0" shapeId="0" xr:uid="{9AFAC7DD-9CFC-4527-B713-928F9A2CE29F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sz val="14"/>
            <color indexed="8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L55&gt;=150</t>
        </r>
        <r>
          <rPr>
            <sz val="14"/>
            <color indexed="81"/>
            <rFont val="ＭＳ Ｐゴシック"/>
            <family val="3"/>
            <charset val="128"/>
          </rPr>
          <t>,"合格","不合格")</t>
        </r>
      </text>
    </comment>
    <comment ref="G100" authorId="0" shapeId="0" xr:uid="{731A26B9-BB81-40B4-8B5D-60B4D2448A04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F100&gt;=150</t>
        </r>
        <r>
          <rPr>
            <sz val="14"/>
            <color indexed="81"/>
            <rFont val="ＭＳ Ｐゴシック"/>
            <family val="3"/>
            <charset val="128"/>
          </rPr>
          <t>,"合格","不合格")</t>
        </r>
      </text>
    </comment>
    <comment ref="E116" authorId="0" shapeId="0" xr:uid="{61991E81-9CFA-4ECC-9F28-5E4BB9AEDCAD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LARGE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$F$100:$F$107</t>
        </r>
        <r>
          <rPr>
            <b/>
            <sz val="14"/>
            <color indexed="81"/>
            <rFont val="ＭＳ Ｐゴシック"/>
            <family val="3"/>
            <charset val="128"/>
          </rPr>
          <t>,D116</t>
        </r>
        <r>
          <rPr>
            <sz val="14"/>
            <color indexed="81"/>
            <rFont val="ＭＳ Ｐゴシック"/>
            <family val="3"/>
            <charset val="128"/>
          </rPr>
          <t>)</t>
        </r>
      </text>
    </comment>
    <comment ref="K116" authorId="1" shapeId="0" xr:uid="{B250E666-36F0-45CD-8976-D235B3AF2F29}">
      <text>
        <r>
          <rPr>
            <b/>
            <sz val="12"/>
            <color indexed="39"/>
            <rFont val="ＭＳ Ｐゴシック"/>
            <family val="3"/>
            <charset val="128"/>
          </rPr>
          <t>書式のユーザー定義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で「</t>
        </r>
        <r>
          <rPr>
            <b/>
            <sz val="12"/>
            <color indexed="10"/>
            <rFont val="ＭＳ Ｐゴシック"/>
            <family val="3"/>
            <charset val="128"/>
          </rPr>
          <t>位</t>
        </r>
        <r>
          <rPr>
            <b/>
            <sz val="12"/>
            <color indexed="81"/>
            <rFont val="ＭＳ Ｐゴシック"/>
            <family val="3"/>
            <charset val="128"/>
          </rPr>
          <t>」
を設定します。</t>
        </r>
      </text>
    </comment>
    <comment ref="L116" authorId="2" shapeId="0" xr:uid="{5F592565-BDEF-4AC9-9AF7-7B8FB29D2B1C}">
      <text>
        <r>
          <rPr>
            <b/>
            <sz val="12"/>
            <color indexed="39"/>
            <rFont val="MS P ゴシック"/>
            <family val="3"/>
            <charset val="128"/>
          </rPr>
          <t>書式のユーザー定義</t>
        </r>
        <r>
          <rPr>
            <b/>
            <sz val="12"/>
            <color indexed="81"/>
            <rFont val="MS P ゴシック"/>
            <family val="3"/>
            <charset val="128"/>
          </rPr>
          <t>で「</t>
        </r>
        <r>
          <rPr>
            <b/>
            <sz val="12"/>
            <color indexed="10"/>
            <rFont val="MS P ゴシック"/>
            <family val="3"/>
            <charset val="128"/>
          </rPr>
          <t>点</t>
        </r>
        <r>
          <rPr>
            <b/>
            <sz val="12"/>
            <color indexed="81"/>
            <rFont val="MS P ゴシック"/>
            <family val="3"/>
            <charset val="128"/>
          </rPr>
          <t>」
を設定します。</t>
        </r>
      </text>
    </comment>
    <comment ref="D134" authorId="0" shapeId="0" xr:uid="{6C1B3A13-6899-46AC-8FB7-7365B95A0197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sz val="14"/>
            <color indexed="81"/>
            <rFont val="ＭＳ Ｐゴシック"/>
            <family val="3"/>
            <charset val="128"/>
          </rPr>
          <t>(C134,</t>
        </r>
        <r>
          <rPr>
            <b/>
            <sz val="14"/>
            <color indexed="12"/>
            <rFont val="ＭＳ Ｐゴシック"/>
            <family val="3"/>
            <charset val="128"/>
          </rPr>
          <t>$C$134:$C$141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6"/>
            <rFont val="ＭＳ Ｐゴシック"/>
            <family val="3"/>
            <charset val="128"/>
          </rPr>
          <t>0</t>
        </r>
        <r>
          <rPr>
            <sz val="14"/>
            <color indexed="81"/>
            <rFont val="ＭＳ Ｐゴシック"/>
            <family val="3"/>
            <charset val="128"/>
          </rPr>
          <t>)</t>
        </r>
      </text>
    </comment>
    <comment ref="E134" authorId="0" shapeId="0" xr:uid="{67A47A7D-D4AB-4D2E-96D7-66AF55ADDB31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D134&lt;=5</t>
        </r>
        <r>
          <rPr>
            <sz val="14"/>
            <color indexed="81"/>
            <rFont val="ＭＳ Ｐゴシック"/>
            <family val="3"/>
            <charset val="128"/>
          </rPr>
          <t>,"合格",</t>
        </r>
        <r>
          <rPr>
            <b/>
            <sz val="14"/>
            <color indexed="10"/>
            <rFont val="ＭＳ Ｐゴシック"/>
            <family val="3"/>
            <charset val="128"/>
          </rPr>
          <t>""</t>
        </r>
        <r>
          <rPr>
            <sz val="14"/>
            <color indexed="81"/>
            <rFont val="ＭＳ Ｐゴシック"/>
            <family val="3"/>
            <charset val="128"/>
          </rPr>
          <t>)</t>
        </r>
      </text>
    </comment>
    <comment ref="F150" authorId="0" shapeId="0" xr:uid="{5CB10810-4756-459E-A75D-DC791EF86D6F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COUNTBLANK</t>
        </r>
        <r>
          <rPr>
            <sz val="14"/>
            <color indexed="81"/>
            <rFont val="ＭＳ Ｐゴシック"/>
            <family val="3"/>
            <charset val="128"/>
          </rPr>
          <t>(E134:E141)</t>
        </r>
      </text>
    </comment>
    <comment ref="F156" authorId="0" shapeId="0" xr:uid="{974AF79E-672A-4948-88BF-7B4A834354C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(E134:E141,E135,C134:C141)</t>
        </r>
      </text>
    </comment>
    <comment ref="F162" authorId="0" shapeId="0" xr:uid="{A7FB82DE-F764-4558-AD39-23708172343F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(C142,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「</t>
        </r>
        <r>
          <rPr>
            <b/>
            <sz val="12"/>
            <color indexed="81"/>
            <rFont val="ＭＳ Ｐゴシック"/>
            <family val="3"/>
            <charset val="128"/>
          </rPr>
          <t>切り捨て関数</t>
        </r>
        <r>
          <rPr>
            <sz val="12"/>
            <color indexed="81"/>
            <rFont val="ＭＳ Ｐゴシック"/>
            <family val="3"/>
            <charset val="128"/>
          </rPr>
          <t>」（数学／三角）
を思い出しましょう。</t>
        </r>
      </text>
    </comment>
    <comment ref="F181" authorId="0" shapeId="0" xr:uid="{A25A7F16-0AC1-4F0A-9668-2B630BCC9AFE}">
      <text>
        <r>
          <rPr>
            <b/>
            <sz val="14"/>
            <color indexed="81"/>
            <rFont val="ＭＳ Ｐゴシック"/>
            <family val="3"/>
            <charset val="128"/>
          </rPr>
          <t>=D181*E181</t>
        </r>
        <r>
          <rPr>
            <sz val="12"/>
            <color indexed="81"/>
            <rFont val="ＭＳ Ｐゴシック"/>
            <family val="3"/>
            <charset val="128"/>
          </rPr>
          <t xml:space="preserve">
（入場者×入場料）</t>
        </r>
      </text>
    </comment>
    <comment ref="F195" authorId="0" shapeId="0" xr:uid="{5C303C73-6C35-41DF-9999-04E25B2531A1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IF</t>
        </r>
        <r>
          <rPr>
            <b/>
            <sz val="16"/>
            <color indexed="81"/>
            <rFont val="ＭＳ Ｐゴシック"/>
            <family val="3"/>
            <charset val="128"/>
          </rPr>
          <t>(D195=</t>
        </r>
        <r>
          <rPr>
            <b/>
            <sz val="16"/>
            <color indexed="10"/>
            <rFont val="ＭＳ Ｐゴシック"/>
            <family val="3"/>
            <charset val="128"/>
          </rPr>
          <t>""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0"/>
            <rFont val="ＭＳ Ｐゴシック"/>
            <family val="3"/>
            <charset val="128"/>
          </rPr>
          <t>""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2"/>
            <rFont val="ＭＳ Ｐゴシック"/>
            <family val="3"/>
            <charset val="128"/>
          </rPr>
          <t>D195*E195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最後の日付のセルまでドラッグでコピーします。
</t>
        </r>
        <r>
          <rPr>
            <sz val="12"/>
            <color indexed="81"/>
            <rFont val="ＭＳ Ｐゴシック"/>
            <family val="3"/>
            <charset val="128"/>
          </rPr>
          <t xml:space="preserve">入場者が未入力であれば、計算結果を表示してませんね。
</t>
        </r>
        <r>
          <rPr>
            <sz val="12"/>
            <color indexed="10"/>
            <rFont val="ＭＳ Ｐゴシック"/>
            <family val="3"/>
            <charset val="128"/>
          </rPr>
          <t>※試しに最終日付の入場者に数字を入力して下さい
「金額」が表示されます。</t>
        </r>
      </text>
    </comment>
  </commentList>
</comments>
</file>

<file path=xl/sharedStrings.xml><?xml version="1.0" encoding="utf-8"?>
<sst xmlns="http://schemas.openxmlformats.org/spreadsheetml/2006/main" count="226" uniqueCount="124">
  <si>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</si>
  <si>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</si>
  <si>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</si>
  <si>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</si>
  <si>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</si>
  <si>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</si>
  <si>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</si>
  <si>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</si>
  <si>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</si>
  <si>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</si>
  <si>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</si>
  <si>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</si>
  <si>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</si>
  <si>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</si>
  <si>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</si>
  <si>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</si>
  <si>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</si>
  <si>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</si>
  <si>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</si>
  <si>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</si>
  <si>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論理</t>
    </r>
    <rPh sb="6" eb="8">
      <t>ロンリ</t>
    </rPh>
    <phoneticPr fontId="4"/>
  </si>
  <si>
    <t>左のように作成してみましょう</t>
  </si>
  <si>
    <r>
      <rPr>
        <b/>
        <sz val="12"/>
        <color rgb="FFFF0000"/>
        <rFont val="ＭＳ Ｐゴシック"/>
        <family val="3"/>
        <charset val="128"/>
      </rPr>
      <t>IF　</t>
    </r>
    <r>
      <rPr>
        <b/>
        <sz val="12"/>
        <rFont val="ＭＳ Ｐゴシック"/>
        <family val="3"/>
        <charset val="128"/>
      </rPr>
      <t>関数ー（論理）</t>
    </r>
    <rPh sb="3" eb="5">
      <t>カンスウ</t>
    </rPh>
    <rPh sb="7" eb="9">
      <t>ロンリ</t>
    </rPh>
    <phoneticPr fontId="4"/>
  </si>
  <si>
    <t>例えば</t>
    <rPh sb="0" eb="1">
      <t>タト</t>
    </rPh>
    <phoneticPr fontId="4"/>
  </si>
  <si>
    <r>
      <t>右の表で、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7" eb="9">
      <t>ケイサン</t>
    </rPh>
    <rPh sb="9" eb="10">
      <t>シキ</t>
    </rPh>
    <rPh sb="11" eb="13">
      <t>セッテイ</t>
    </rPh>
    <phoneticPr fontId="4"/>
  </si>
  <si>
    <t>氏名</t>
    <rPh sb="0" eb="2">
      <t>シメイ</t>
    </rPh>
    <phoneticPr fontId="4"/>
  </si>
  <si>
    <t>試験結果</t>
    <rPh sb="0" eb="2">
      <t>シケン</t>
    </rPh>
    <rPh sb="2" eb="4">
      <t>ケッカ</t>
    </rPh>
    <phoneticPr fontId="4"/>
  </si>
  <si>
    <t>判定</t>
    <rPh sb="0" eb="2">
      <t>ハンテイ</t>
    </rPh>
    <phoneticPr fontId="4"/>
  </si>
  <si>
    <t>試験結果で</t>
    <rPh sb="0" eb="2">
      <t>シケン</t>
    </rPh>
    <rPh sb="2" eb="4">
      <t>ケッカ</t>
    </rPh>
    <phoneticPr fontId="4"/>
  </si>
  <si>
    <r>
      <t>「</t>
    </r>
    <r>
      <rPr>
        <b/>
        <sz val="12"/>
        <rFont val="ＭＳ Ｐゴシック"/>
        <family val="3"/>
        <charset val="128"/>
      </rPr>
      <t>１５０点以上</t>
    </r>
    <r>
      <rPr>
        <sz val="12"/>
        <color theme="1"/>
        <rFont val="ＭＳ Ｐゴシック"/>
        <family val="3"/>
        <charset val="128"/>
      </rPr>
      <t>」を｛</t>
    </r>
    <r>
      <rPr>
        <sz val="12"/>
        <color indexed="12"/>
        <rFont val="ＭＳ Ｐゴシック"/>
        <family val="3"/>
        <charset val="128"/>
      </rPr>
      <t>IF関数</t>
    </r>
    <r>
      <rPr>
        <sz val="12"/>
        <color theme="1"/>
        <rFont val="ＭＳ Ｐゴシック"/>
        <family val="3"/>
        <charset val="128"/>
      </rPr>
      <t>｝で</t>
    </r>
    <r>
      <rPr>
        <sz val="12"/>
        <color indexed="10"/>
        <rFont val="ＭＳ Ｐゴシック"/>
        <family val="3"/>
        <charset val="128"/>
      </rPr>
      <t>合格</t>
    </r>
    <phoneticPr fontId="4"/>
  </si>
  <si>
    <t>吉田</t>
    <rPh sb="0" eb="2">
      <t>ヨシダ</t>
    </rPh>
    <phoneticPr fontId="4"/>
  </si>
  <si>
    <r>
      <t>「</t>
    </r>
    <r>
      <rPr>
        <b/>
        <sz val="12"/>
        <rFont val="ＭＳ Ｐゴシック"/>
        <family val="3"/>
        <charset val="128"/>
      </rPr>
      <t>１５０点未満</t>
    </r>
    <r>
      <rPr>
        <sz val="12"/>
        <color theme="1"/>
        <rFont val="ＭＳ Ｐゴシック"/>
        <family val="3"/>
        <charset val="128"/>
      </rPr>
      <t>」を｛</t>
    </r>
    <r>
      <rPr>
        <sz val="12"/>
        <color indexed="12"/>
        <rFont val="ＭＳ Ｐゴシック"/>
        <family val="3"/>
        <charset val="128"/>
      </rPr>
      <t>IF関数</t>
    </r>
    <r>
      <rPr>
        <sz val="12"/>
        <color theme="1"/>
        <rFont val="ＭＳ Ｐゴシック"/>
        <family val="3"/>
        <charset val="128"/>
      </rPr>
      <t>｝で</t>
    </r>
    <r>
      <rPr>
        <sz val="12"/>
        <color indexed="10"/>
        <rFont val="ＭＳ Ｐゴシック"/>
        <family val="3"/>
        <charset val="128"/>
      </rPr>
      <t>不合格</t>
    </r>
    <rPh sb="5" eb="7">
      <t>ミマン</t>
    </rPh>
    <rPh sb="16" eb="17">
      <t>フ</t>
    </rPh>
    <phoneticPr fontId="4"/>
  </si>
  <si>
    <t>原</t>
    <rPh sb="0" eb="1">
      <t>ハラ</t>
    </rPh>
    <phoneticPr fontId="4"/>
  </si>
  <si>
    <t>と判定しましょう。</t>
    <rPh sb="1" eb="3">
      <t>ハンテイ</t>
    </rPh>
    <phoneticPr fontId="4"/>
  </si>
  <si>
    <t>佐藤</t>
    <rPh sb="0" eb="2">
      <t>サトウ</t>
    </rPh>
    <phoneticPr fontId="4"/>
  </si>
  <si>
    <t>犬養</t>
    <rPh sb="0" eb="1">
      <t>イヌ</t>
    </rPh>
    <rPh sb="1" eb="2">
      <t>ヤシナ</t>
    </rPh>
    <phoneticPr fontId="4"/>
  </si>
  <si>
    <t>方法</t>
    <rPh sb="0" eb="2">
      <t>ホウホウ</t>
    </rPh>
    <phoneticPr fontId="4"/>
  </si>
  <si>
    <t>岸</t>
    <rPh sb="0" eb="1">
      <t>キシ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</si>
  <si>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</si>
  <si>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田中</t>
    <rPh sb="0" eb="2">
      <t>タナカ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</si>
  <si>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</si>
  <si>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片山</t>
    <rPh sb="0" eb="2">
      <t>カタヤマ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</si>
  <si>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ロンリ</t>
    </rPh>
    <rPh sb="14" eb="16">
      <t>センタク</t>
    </rPh>
    <phoneticPr fontId="4"/>
  </si>
  <si>
    <t>大平</t>
    <rPh sb="0" eb="2">
      <t>オオヒラ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</si>
  <si>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IF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2" eb="14">
      <t>センタク</t>
    </rPh>
    <phoneticPr fontId="4"/>
  </si>
  <si>
    <t>※数値を変更すると、「判定」結果も修正されます。</t>
    <rPh sb="1" eb="3">
      <t>スウチ</t>
    </rPh>
    <rPh sb="4" eb="6">
      <t>ヘンコウ</t>
    </rPh>
    <rPh sb="11" eb="13">
      <t>ハンテイ</t>
    </rPh>
    <rPh sb="14" eb="16">
      <t>ケッカ</t>
    </rPh>
    <rPh sb="17" eb="19">
      <t>シュウセイ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</si>
  <si>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」画面が表示され｛論理式｝｛真の場合｝｛偽の場合｝を指定。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ロンリ</t>
    </rPh>
    <rPh sb="18" eb="19">
      <t>シキ</t>
    </rPh>
    <rPh sb="21" eb="22">
      <t>マコト</t>
    </rPh>
    <rPh sb="23" eb="25">
      <t>バアイ</t>
    </rPh>
    <rPh sb="27" eb="28">
      <t>ギ</t>
    </rPh>
    <rPh sb="29" eb="31">
      <t>バアイ</t>
    </rPh>
    <rPh sb="33" eb="35">
      <t>シテイ</t>
    </rPh>
    <phoneticPr fontId="4"/>
  </si>
  <si>
    <t>　　※「もし、このセルがこうであれば、このよに表示しなさい」</t>
    <rPh sb="23" eb="25">
      <t>ヒョウジ</t>
    </rPh>
    <phoneticPr fontId="4"/>
  </si>
  <si>
    <t>　　　　がIF関数の論理式の考え方です。</t>
    <rPh sb="7" eb="9">
      <t>カンスウ</t>
    </rPh>
    <rPh sb="10" eb="12">
      <t>ロンリ</t>
    </rPh>
    <rPh sb="12" eb="13">
      <t>シキ</t>
    </rPh>
    <rPh sb="14" eb="15">
      <t>カンガ</t>
    </rPh>
    <rPh sb="16" eb="17">
      <t>カタ</t>
    </rPh>
    <phoneticPr fontId="4"/>
  </si>
  <si>
    <t>上のように作成してみましょう</t>
    <rPh sb="0" eb="1">
      <t>ウエ</t>
    </rPh>
    <phoneticPr fontId="4"/>
  </si>
  <si>
    <t>⑥「OK」で確定です。→下にドラッグでコピーします。</t>
    <rPh sb="6" eb="8">
      <t>カクテイ</t>
    </rPh>
    <rPh sb="12" eb="13">
      <t>シタ</t>
    </rPh>
    <phoneticPr fontId="4"/>
  </si>
  <si>
    <t>論理式が大切です。</t>
    <rPh sb="0" eb="2">
      <t>ロンリ</t>
    </rPh>
    <rPh sb="2" eb="3">
      <t>シキ</t>
    </rPh>
    <rPh sb="4" eb="6">
      <t>タイセツ</t>
    </rPh>
    <phoneticPr fontId="4"/>
  </si>
  <si>
    <t>条件</t>
    <rPh sb="0" eb="2">
      <t>ジョウケン</t>
    </rPh>
    <phoneticPr fontId="4"/>
  </si>
  <si>
    <t>論理式</t>
    <rPh sb="0" eb="2">
      <t>ロンリ</t>
    </rPh>
    <rPh sb="2" eb="3">
      <t>シキ</t>
    </rPh>
    <phoneticPr fontId="4"/>
  </si>
  <si>
    <t>意　味</t>
    <rPh sb="0" eb="1">
      <t>イ</t>
    </rPh>
    <rPh sb="2" eb="3">
      <t>アジ</t>
    </rPh>
    <phoneticPr fontId="4"/>
  </si>
  <si>
    <t>１５０以上</t>
    <rPh sb="3" eb="5">
      <t>イジョウ</t>
    </rPh>
    <phoneticPr fontId="4"/>
  </si>
  <si>
    <t>&gt;=150</t>
    <phoneticPr fontId="4"/>
  </si>
  <si>
    <t>&gt;149</t>
    <phoneticPr fontId="4"/>
  </si>
  <si>
    <t>「=」はその値を含む以上</t>
    <rPh sb="6" eb="7">
      <t>アタイ</t>
    </rPh>
    <rPh sb="8" eb="9">
      <t>フク</t>
    </rPh>
    <rPh sb="10" eb="12">
      <t>イジョウ</t>
    </rPh>
    <phoneticPr fontId="4"/>
  </si>
  <si>
    <t>１５０未満</t>
    <rPh sb="3" eb="5">
      <t>ミマン</t>
    </rPh>
    <phoneticPr fontId="4"/>
  </si>
  <si>
    <t>&lt;150</t>
    <phoneticPr fontId="4"/>
  </si>
  <si>
    <t>&lt;=149</t>
    <phoneticPr fontId="4"/>
  </si>
  <si>
    <t>「=」はその値を含む以下</t>
    <rPh sb="6" eb="7">
      <t>アタイ</t>
    </rPh>
    <rPh sb="8" eb="9">
      <t>フク</t>
    </rPh>
    <rPh sb="10" eb="12">
      <t>イカ</t>
    </rPh>
    <phoneticPr fontId="4"/>
  </si>
  <si>
    <t>IF関数は、大変多くの場面で使用します。問題を通して慣れましょう。</t>
    <rPh sb="2" eb="4">
      <t>カンスウ</t>
    </rPh>
    <rPh sb="6" eb="8">
      <t>タイヘン</t>
    </rPh>
    <rPh sb="8" eb="9">
      <t>オオ</t>
    </rPh>
    <rPh sb="11" eb="13">
      <t>バメン</t>
    </rPh>
    <rPh sb="14" eb="16">
      <t>シヨウ</t>
    </rPh>
    <rPh sb="20" eb="22">
      <t>モンダイ</t>
    </rPh>
    <rPh sb="23" eb="24">
      <t>トオ</t>
    </rPh>
    <rPh sb="26" eb="27">
      <t>ナ</t>
    </rPh>
    <phoneticPr fontId="4"/>
  </si>
  <si>
    <t>絶対参照</t>
    <rPh sb="0" eb="2">
      <t>ゼッタイ</t>
    </rPh>
    <rPh sb="2" eb="4">
      <t>サンショウ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</si>
  <si>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</si>
  <si>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大学付属高校　入試結果</t>
    <rPh sb="0" eb="2">
      <t>ダイガク</t>
    </rPh>
    <rPh sb="2" eb="4">
      <t>フゾク</t>
    </rPh>
    <rPh sb="4" eb="6">
      <t>コウコウ</t>
    </rPh>
    <rPh sb="7" eb="9">
      <t>ニュウシ</t>
    </rPh>
    <rPh sb="9" eb="11">
      <t>ケッカ</t>
    </rPh>
    <phoneticPr fontId="4"/>
  </si>
  <si>
    <t>数学</t>
    <rPh sb="0" eb="2">
      <t>スウガク</t>
    </rPh>
    <phoneticPr fontId="4"/>
  </si>
  <si>
    <t>英語</t>
    <rPh sb="0" eb="2">
      <t>エイゴ</t>
    </rPh>
    <phoneticPr fontId="4"/>
  </si>
  <si>
    <t>合計点</t>
    <rPh sb="0" eb="2">
      <t>ゴウケイ</t>
    </rPh>
    <rPh sb="2" eb="3">
      <t>テン</t>
    </rPh>
    <phoneticPr fontId="4"/>
  </si>
  <si>
    <t>芥川</t>
    <rPh sb="0" eb="2">
      <t>アクタガワ</t>
    </rPh>
    <phoneticPr fontId="4"/>
  </si>
  <si>
    <t>夏目</t>
    <rPh sb="0" eb="2">
      <t>ナツメ</t>
    </rPh>
    <phoneticPr fontId="4"/>
  </si>
  <si>
    <t>志賀</t>
    <rPh sb="0" eb="2">
      <t>シガ</t>
    </rPh>
    <phoneticPr fontId="4"/>
  </si>
  <si>
    <t>島崎</t>
    <rPh sb="0" eb="2">
      <t>シマザキ</t>
    </rPh>
    <phoneticPr fontId="4"/>
  </si>
  <si>
    <t>三島</t>
    <rPh sb="0" eb="2">
      <t>ミシマ</t>
    </rPh>
    <phoneticPr fontId="4"/>
  </si>
  <si>
    <t>川端</t>
    <rPh sb="0" eb="2">
      <t>カワバタ</t>
    </rPh>
    <phoneticPr fontId="4"/>
  </si>
  <si>
    <t>森</t>
    <rPh sb="0" eb="1">
      <t>モリ</t>
    </rPh>
    <phoneticPr fontId="4"/>
  </si>
  <si>
    <t>与謝野</t>
    <rPh sb="0" eb="3">
      <t>ヨサノ</t>
    </rPh>
    <phoneticPr fontId="4"/>
  </si>
  <si>
    <t>（問題１）</t>
    <rPh sb="1" eb="3">
      <t>モンダイ</t>
    </rPh>
    <phoneticPr fontId="4"/>
  </si>
  <si>
    <r>
      <t>｛</t>
    </r>
    <r>
      <rPr>
        <b/>
        <sz val="12"/>
        <color rgb="FFFF0000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｝で</t>
    </r>
    <rPh sb="1" eb="4">
      <t>ジョウケンツ</t>
    </rPh>
    <rPh sb="5" eb="7">
      <t>ショシキ</t>
    </rPh>
    <phoneticPr fontId="4"/>
  </si>
  <si>
    <t>青文字</t>
    <rPh sb="0" eb="1">
      <t>アオ</t>
    </rPh>
    <rPh sb="1" eb="3">
      <t>モジ</t>
    </rPh>
    <phoneticPr fontId="4"/>
  </si>
  <si>
    <t>に</t>
    <phoneticPr fontId="4"/>
  </si>
  <si>
    <t>赤文字</t>
    <rPh sb="0" eb="1">
      <t>アカ</t>
    </rPh>
    <rPh sb="1" eb="3">
      <t>モジ</t>
    </rPh>
    <phoneticPr fontId="4"/>
  </si>
  <si>
    <t>（問題2）</t>
    <rPh sb="1" eb="3">
      <t>モンダイ</t>
    </rPh>
    <phoneticPr fontId="4"/>
  </si>
  <si>
    <t>合計点の上位３位までの得点</t>
    <rPh sb="0" eb="2">
      <t>ゴウケイ</t>
    </rPh>
    <rPh sb="2" eb="3">
      <t>テン</t>
    </rPh>
    <rPh sb="4" eb="6">
      <t>ジョウイ</t>
    </rPh>
    <rPh sb="7" eb="8">
      <t>イ</t>
    </rPh>
    <rPh sb="11" eb="13">
      <t>トクテン</t>
    </rPh>
    <phoneticPr fontId="4"/>
  </si>
  <si>
    <t>順位</t>
    <rPh sb="0" eb="2">
      <t>ジュンイ</t>
    </rPh>
    <phoneticPr fontId="4"/>
  </si>
  <si>
    <t>得点</t>
    <rPh sb="0" eb="2">
      <t>トクテン</t>
    </rPh>
    <phoneticPr fontId="4"/>
  </si>
  <si>
    <t>IF関数ー（論理）</t>
    <rPh sb="2" eb="4">
      <t>カンスウ</t>
    </rPh>
    <rPh sb="6" eb="8">
      <t>ロンリ</t>
    </rPh>
    <phoneticPr fontId="4"/>
  </si>
  <si>
    <t>左のように作成してみましょう</t>
    <rPh sb="0" eb="1">
      <t>ヒダリ</t>
    </rPh>
    <phoneticPr fontId="4"/>
  </si>
  <si>
    <t>平均点</t>
    <rPh sb="0" eb="3">
      <t>ヘイキンテン</t>
    </rPh>
    <phoneticPr fontId="4"/>
  </si>
  <si>
    <t>（問題２）</t>
    <rPh sb="1" eb="3">
      <t>モンダイ</t>
    </rPh>
    <phoneticPr fontId="4"/>
  </si>
  <si>
    <t>（問題３）</t>
    <rPh sb="1" eb="3">
      <t>モンダイ</t>
    </rPh>
    <phoneticPr fontId="4"/>
  </si>
  <si>
    <t>（問題４）</t>
    <rPh sb="1" eb="3">
      <t>モンダイ</t>
    </rPh>
    <phoneticPr fontId="4"/>
  </si>
  <si>
    <t>（問題５）</t>
    <rPh sb="1" eb="3">
      <t>モンダイ</t>
    </rPh>
    <phoneticPr fontId="4"/>
  </si>
  <si>
    <t>「平均点」を小数点２桁で「切り捨て」しましょう。</t>
    <rPh sb="1" eb="4">
      <t>ヘイキンテン</t>
    </rPh>
    <rPh sb="6" eb="9">
      <t>ショウスウテン</t>
    </rPh>
    <rPh sb="10" eb="11">
      <t>ケタ</t>
    </rPh>
    <rPh sb="13" eb="14">
      <t>キ</t>
    </rPh>
    <rPh sb="15" eb="16">
      <t>ス</t>
    </rPh>
    <phoneticPr fontId="4"/>
  </si>
  <si>
    <t>NEW</t>
    <phoneticPr fontId="4"/>
  </si>
  <si>
    <t>真の場合</t>
    <rPh sb="0" eb="1">
      <t>シン</t>
    </rPh>
    <rPh sb="2" eb="4">
      <t>バアイ</t>
    </rPh>
    <phoneticPr fontId="4"/>
  </si>
  <si>
    <t>偽の場合</t>
    <rPh sb="0" eb="1">
      <t>ギ</t>
    </rPh>
    <rPh sb="2" eb="4">
      <t>バアイ</t>
    </rPh>
    <phoneticPr fontId="4"/>
  </si>
  <si>
    <t>この操作を利用すると、次のような事もできます。練習しましょう。</t>
    <rPh sb="2" eb="4">
      <t>ソウサ</t>
    </rPh>
    <rPh sb="5" eb="7">
      <t>リヨウ</t>
    </rPh>
    <rPh sb="11" eb="12">
      <t>ツギ</t>
    </rPh>
    <rPh sb="16" eb="17">
      <t>コト</t>
    </rPh>
    <rPh sb="23" eb="25">
      <t>レンシュウ</t>
    </rPh>
    <phoneticPr fontId="4"/>
  </si>
  <si>
    <t>　以下のような表があります。</t>
    <rPh sb="1" eb="3">
      <t>イカ</t>
    </rPh>
    <rPh sb="7" eb="8">
      <t>ヒョウ</t>
    </rPh>
    <phoneticPr fontId="4"/>
  </si>
  <si>
    <t>簡単な表ですが</t>
    <rPh sb="0" eb="2">
      <t>カンタン</t>
    </rPh>
    <rPh sb="3" eb="4">
      <t>ヒョウ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</si>
  <si>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に設定した計算式を下にドラッグしてコピーした結果です。</t>
    </r>
    <rPh sb="2" eb="4">
      <t>セッテイ</t>
    </rPh>
    <rPh sb="6" eb="8">
      <t>ケイサン</t>
    </rPh>
    <rPh sb="8" eb="9">
      <t>シキ</t>
    </rPh>
    <rPh sb="10" eb="11">
      <t>シタ</t>
    </rPh>
    <rPh sb="23" eb="25">
      <t>ケッカ</t>
    </rPh>
    <phoneticPr fontId="4"/>
  </si>
  <si>
    <t>日付</t>
    <rPh sb="0" eb="2">
      <t>ヒヅケ</t>
    </rPh>
    <phoneticPr fontId="4"/>
  </si>
  <si>
    <t>入場者</t>
    <rPh sb="0" eb="3">
      <t>ニュウジョウシャ</t>
    </rPh>
    <phoneticPr fontId="4"/>
  </si>
  <si>
    <t>入場料</t>
    <rPh sb="0" eb="3">
      <t>ニュウジョウリョウ</t>
    </rPh>
    <phoneticPr fontId="4"/>
  </si>
  <si>
    <t>金額</t>
    <rPh sb="0" eb="2">
      <t>キンガク</t>
    </rPh>
    <phoneticPr fontId="4"/>
  </si>
  <si>
    <t>これでも良いのですが、</t>
    <rPh sb="4" eb="5">
      <t>ヨ</t>
    </rPh>
    <phoneticPr fontId="4"/>
  </si>
  <si>
    <t>合計</t>
    <rPh sb="0" eb="2">
      <t>ゴウケイ</t>
    </rPh>
    <phoneticPr fontId="4"/>
  </si>
  <si>
    <t>Copyright(c) Beginners Site All right reserved 2023/5/11</t>
    <phoneticPr fontId="4"/>
  </si>
  <si>
    <r>
      <t>計算式を設定する際
　　　　　</t>
    </r>
    <r>
      <rPr>
        <sz val="14"/>
        <color theme="1"/>
        <rFont val="ＭＳ Ｐゴシック"/>
        <family val="3"/>
        <charset val="128"/>
      </rPr>
      <t>→</t>
    </r>
    <r>
      <rPr>
        <b/>
        <sz val="14"/>
        <rFont val="ＭＳ Ｐゴシック"/>
        <family val="3"/>
        <charset val="128"/>
      </rPr>
      <t>セルを選択後に</t>
    </r>
    <r>
      <rPr>
        <b/>
        <sz val="14"/>
        <color indexed="10"/>
        <rFont val="ＭＳ Ｐゴシック"/>
        <family val="3"/>
        <charset val="128"/>
      </rPr>
      <t>F4キーを押す</t>
    </r>
    <r>
      <rPr>
        <sz val="12"/>
        <color theme="1"/>
        <rFont val="ＭＳ Ｐゴシック"/>
        <family val="3"/>
        <charset val="128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4"/>
  </si>
  <si>
    <r>
      <t>　　｛</t>
    </r>
    <r>
      <rPr>
        <b/>
        <sz val="12"/>
        <color rgb="FF0070C0"/>
        <rFont val="ＭＳ Ｐゴシック"/>
        <family val="3"/>
        <charset val="128"/>
      </rPr>
      <t>ユーザー定義</t>
    </r>
    <r>
      <rPr>
        <b/>
        <sz val="12"/>
        <color indexed="20"/>
        <rFont val="ＭＳ Ｐゴシック"/>
        <family val="3"/>
        <charset val="128"/>
      </rPr>
      <t>｝で「点」の単位</t>
    </r>
    <rPh sb="7" eb="9">
      <t>テイギ</t>
    </rPh>
    <rPh sb="12" eb="13">
      <t>テン</t>
    </rPh>
    <rPh sb="15" eb="17">
      <t>タンイ</t>
    </rPh>
    <phoneticPr fontId="4"/>
  </si>
  <si>
    <r>
      <t>いずれの場合でも、ダブルコーテーション２つ「</t>
    </r>
    <r>
      <rPr>
        <b/>
        <sz val="14"/>
        <color rgb="FFFF0000"/>
        <rFont val="ＭＳ Ｐゴシック"/>
        <family val="3"/>
        <charset val="128"/>
      </rPr>
      <t>""</t>
    </r>
    <r>
      <rPr>
        <b/>
        <sz val="12"/>
        <rFont val="ＭＳ Ｐゴシック"/>
        <family val="3"/>
        <charset val="128"/>
      </rPr>
      <t>」で何も表示するな！
の命令になります。</t>
    </r>
    <rPh sb="4" eb="6">
      <t>バアイ</t>
    </rPh>
    <rPh sb="26" eb="27">
      <t>ナニ</t>
    </rPh>
    <rPh sb="28" eb="30">
      <t>ヒョウジ</t>
    </rPh>
    <rPh sb="36" eb="38">
      <t>メイレイ</t>
    </rPh>
    <phoneticPr fontId="4"/>
  </si>
  <si>
    <r>
      <rPr>
        <b/>
        <sz val="12"/>
        <color theme="1"/>
        <rFont val="ＭＳ Ｐゴシック"/>
        <family val="3"/>
        <charset val="128"/>
      </rPr>
      <t>１５０点以上</t>
    </r>
    <r>
      <rPr>
        <sz val="12"/>
        <color theme="1"/>
        <rFont val="ＭＳ Ｐゴシック"/>
        <family val="3"/>
        <charset val="128"/>
      </rPr>
      <t>は</t>
    </r>
    <r>
      <rPr>
        <b/>
        <sz val="12"/>
        <color theme="1"/>
        <rFont val="ＭＳ Ｐゴシック"/>
        <family val="3"/>
        <charset val="128"/>
      </rPr>
      <t>合格</t>
    </r>
    <rPh sb="3" eb="6">
      <t>テンイジョウ</t>
    </rPh>
    <rPh sb="7" eb="9">
      <t>ゴウカク</t>
    </rPh>
    <phoneticPr fontId="4"/>
  </si>
  <si>
    <r>
      <rPr>
        <b/>
        <sz val="12"/>
        <color theme="1"/>
        <rFont val="ＭＳ Ｐゴシック"/>
        <family val="3"/>
        <charset val="128"/>
      </rPr>
      <t>以外</t>
    </r>
    <r>
      <rPr>
        <sz val="12"/>
        <color theme="1"/>
        <rFont val="ＭＳ Ｐゴシック"/>
        <family val="3"/>
        <charset val="128"/>
      </rPr>
      <t>は</t>
    </r>
    <r>
      <rPr>
        <b/>
        <sz val="12"/>
        <color theme="1"/>
        <rFont val="ＭＳ Ｐゴシック"/>
        <family val="3"/>
        <charset val="128"/>
      </rPr>
      <t>不合格</t>
    </r>
    <r>
      <rPr>
        <sz val="12"/>
        <color theme="1"/>
        <rFont val="ＭＳ Ｐゴシック"/>
        <family val="3"/>
        <charset val="128"/>
      </rPr>
      <t>と判定</t>
    </r>
    <rPh sb="0" eb="2">
      <t>イガイ</t>
    </rPh>
    <rPh sb="3" eb="6">
      <t>フゴウカク</t>
    </rPh>
    <rPh sb="7" eb="9">
      <t>ハンテイ</t>
    </rPh>
    <phoneticPr fontId="4"/>
  </si>
  <si>
    <r>
      <t>「</t>
    </r>
    <r>
      <rPr>
        <b/>
        <sz val="12"/>
        <color theme="1"/>
        <rFont val="ＭＳ Ｐゴシック"/>
        <family val="3"/>
        <charset val="128"/>
      </rPr>
      <t>１５０点</t>
    </r>
    <r>
      <rPr>
        <b/>
        <sz val="12"/>
        <color rgb="FFC00000"/>
        <rFont val="ＭＳ Ｐゴシック"/>
        <family val="3"/>
        <charset val="128"/>
      </rPr>
      <t>以上</t>
    </r>
    <r>
      <rPr>
        <sz val="12"/>
        <color theme="1"/>
        <rFont val="ＭＳ Ｐゴシック"/>
        <family val="3"/>
        <charset val="128"/>
      </rPr>
      <t>」を</t>
    </r>
    <rPh sb="4" eb="5">
      <t>テン</t>
    </rPh>
    <rPh sb="5" eb="7">
      <t>イジョウ</t>
    </rPh>
    <phoneticPr fontId="4"/>
  </si>
  <si>
    <r>
      <t>「</t>
    </r>
    <r>
      <rPr>
        <b/>
        <sz val="12"/>
        <color theme="1"/>
        <rFont val="ＭＳ Ｐゴシック"/>
        <family val="3"/>
        <charset val="128"/>
      </rPr>
      <t>１５０点</t>
    </r>
    <r>
      <rPr>
        <b/>
        <sz val="12"/>
        <color rgb="FFC00000"/>
        <rFont val="ＭＳ Ｐゴシック"/>
        <family val="3"/>
        <charset val="128"/>
      </rPr>
      <t>未満</t>
    </r>
    <r>
      <rPr>
        <sz val="12"/>
        <color theme="1"/>
        <rFont val="ＭＳ Ｐゴシック"/>
        <family val="3"/>
        <charset val="128"/>
      </rPr>
      <t>」を</t>
    </r>
    <rPh sb="4" eb="5">
      <t>テン</t>
    </rPh>
    <rPh sb="5" eb="7">
      <t>ミマン</t>
    </rPh>
    <phoneticPr fontId="4"/>
  </si>
  <si>
    <r>
      <t>順位を設定しましょう（</t>
    </r>
    <r>
      <rPr>
        <b/>
        <sz val="12"/>
        <color theme="1"/>
        <rFont val="ＭＳ Ｐゴシック"/>
        <family val="3"/>
        <charset val="128"/>
      </rPr>
      <t>合計点の高い順</t>
    </r>
    <r>
      <rPr>
        <sz val="12"/>
        <color theme="1"/>
        <rFont val="ＭＳ Ｐゴシック"/>
        <family val="3"/>
        <charset val="128"/>
      </rPr>
      <t>）</t>
    </r>
    <r>
      <rPr>
        <sz val="12"/>
        <color indexed="10"/>
        <rFont val="ＭＳ Ｐゴシック"/>
        <family val="3"/>
        <charset val="128"/>
      </rPr>
      <t>RANK.EQ関数</t>
    </r>
    <rPh sb="0" eb="2">
      <t>ジュンイ</t>
    </rPh>
    <rPh sb="3" eb="5">
      <t>セッテイ</t>
    </rPh>
    <rPh sb="11" eb="13">
      <t>ゴウケイ</t>
    </rPh>
    <rPh sb="13" eb="14">
      <t>テン</t>
    </rPh>
    <rPh sb="15" eb="16">
      <t>タカ</t>
    </rPh>
    <rPh sb="17" eb="18">
      <t>ジュン</t>
    </rPh>
    <rPh sb="26" eb="28">
      <t>カンスウ</t>
    </rPh>
    <phoneticPr fontId="4"/>
  </si>
  <si>
    <r>
      <t>順位が「</t>
    </r>
    <r>
      <rPr>
        <b/>
        <sz val="12"/>
        <color theme="1"/>
        <rFont val="ＭＳ Ｐゴシック"/>
        <family val="3"/>
        <charset val="128"/>
      </rPr>
      <t>５位」ま</t>
    </r>
    <r>
      <rPr>
        <sz val="12"/>
        <color theme="1"/>
        <rFont val="ＭＳ Ｐゴシック"/>
        <family val="3"/>
        <charset val="128"/>
      </rPr>
      <t>でを「</t>
    </r>
    <r>
      <rPr>
        <b/>
        <sz val="12"/>
        <color theme="1"/>
        <rFont val="ＭＳ Ｐゴシック"/>
        <family val="3"/>
        <charset val="128"/>
      </rPr>
      <t>合格</t>
    </r>
    <r>
      <rPr>
        <sz val="12"/>
        <color theme="1"/>
        <rFont val="ＭＳ Ｐゴシック"/>
        <family val="3"/>
        <charset val="128"/>
      </rPr>
      <t>」と判定しましょう。</t>
    </r>
    <r>
      <rPr>
        <sz val="12"/>
        <color indexed="10"/>
        <rFont val="ＭＳ Ｐゴシック"/>
        <family val="3"/>
        <charset val="128"/>
      </rPr>
      <t>IF関数</t>
    </r>
    <rPh sb="0" eb="2">
      <t>ジュンイ</t>
    </rPh>
    <rPh sb="5" eb="6">
      <t>イ</t>
    </rPh>
    <rPh sb="11" eb="13">
      <t>ゴウカク</t>
    </rPh>
    <rPh sb="15" eb="17">
      <t>ハンテイ</t>
    </rPh>
    <rPh sb="25" eb="27">
      <t>カンスウ</t>
    </rPh>
    <phoneticPr fontId="4"/>
  </si>
  <si>
    <r>
      <rPr>
        <b/>
        <sz val="12"/>
        <color theme="1"/>
        <rFont val="ＭＳ Ｐゴシック"/>
        <family val="3"/>
        <charset val="128"/>
      </rPr>
      <t>不合格者は何人</t>
    </r>
    <r>
      <rPr>
        <sz val="12"/>
        <color theme="1"/>
        <rFont val="ＭＳ Ｐゴシック"/>
        <family val="3"/>
        <charset val="128"/>
      </rPr>
      <t>でしょう。</t>
    </r>
    <r>
      <rPr>
        <sz val="12"/>
        <color indexed="10"/>
        <rFont val="ＭＳ Ｐゴシック"/>
        <family val="3"/>
        <charset val="128"/>
      </rPr>
      <t>COUNTBLANK関数</t>
    </r>
    <rPh sb="0" eb="3">
      <t>フゴウカク</t>
    </rPh>
    <rPh sb="3" eb="4">
      <t>シャ</t>
    </rPh>
    <rPh sb="5" eb="7">
      <t>ナンニン</t>
    </rPh>
    <rPh sb="22" eb="24">
      <t>カンスウ</t>
    </rPh>
    <phoneticPr fontId="4"/>
  </si>
  <si>
    <r>
      <rPr>
        <b/>
        <sz val="12"/>
        <color theme="1"/>
        <rFont val="ＭＳ Ｐゴシック"/>
        <family val="3"/>
        <charset val="128"/>
      </rPr>
      <t>「合格者」の合計点</t>
    </r>
    <r>
      <rPr>
        <sz val="12"/>
        <color theme="1"/>
        <rFont val="ＭＳ Ｐゴシック"/>
        <family val="3"/>
        <charset val="128"/>
      </rPr>
      <t>は何点でしょう。</t>
    </r>
    <r>
      <rPr>
        <sz val="12"/>
        <color indexed="10"/>
        <rFont val="ＭＳ Ｐゴシック"/>
        <family val="3"/>
        <charset val="128"/>
      </rPr>
      <t>SUMIF関数</t>
    </r>
    <rPh sb="22" eb="24">
      <t>カンスウ</t>
    </rPh>
    <phoneticPr fontId="4"/>
  </si>
  <si>
    <r>
      <t>■</t>
    </r>
    <r>
      <rPr>
        <sz val="14"/>
        <color theme="1"/>
        <rFont val="ＭＳ Ｐゴシック"/>
        <family val="3"/>
        <charset val="128"/>
      </rPr>
      <t>部分は、</t>
    </r>
    <r>
      <rPr>
        <u/>
        <sz val="14"/>
        <color rgb="FFFF0000"/>
        <rFont val="ＭＳ Ｐゴシック"/>
        <family val="3"/>
        <charset val="128"/>
      </rPr>
      <t>計算の必要でなければ</t>
    </r>
    <r>
      <rPr>
        <u/>
        <sz val="14"/>
        <color theme="1"/>
        <rFont val="ＭＳ Ｐゴシック"/>
        <family val="3"/>
        <charset val="128"/>
      </rPr>
      <t>、</t>
    </r>
    <rPh sb="1" eb="3">
      <t>ブブン</t>
    </rPh>
    <rPh sb="5" eb="7">
      <t>ケイサン</t>
    </rPh>
    <rPh sb="8" eb="10">
      <t>ヒツヨウ</t>
    </rPh>
    <phoneticPr fontId="4"/>
  </si>
  <si>
    <r>
      <t xml:space="preserve">   ｢金額」の</t>
    </r>
    <r>
      <rPr>
        <b/>
        <sz val="14"/>
        <rFont val="ＭＳ Ｐゴシック"/>
        <family val="3"/>
        <charset val="128"/>
      </rPr>
      <t>「０」は</t>
    </r>
    <r>
      <rPr>
        <b/>
        <sz val="14"/>
        <color indexed="10"/>
        <rFont val="ＭＳ Ｐゴシック"/>
        <family val="3"/>
        <charset val="128"/>
      </rPr>
      <t>非表示</t>
    </r>
    <r>
      <rPr>
        <b/>
        <sz val="14"/>
        <rFont val="ＭＳ Ｐゴシック"/>
        <family val="3"/>
        <charset val="128"/>
      </rPr>
      <t>に出来ます。</t>
    </r>
    <phoneticPr fontId="4"/>
  </si>
  <si>
    <r>
      <t>IF関数</t>
    </r>
    <r>
      <rPr>
        <sz val="14"/>
        <color theme="1"/>
        <rFont val="ＭＳ Ｐゴシック"/>
        <family val="3"/>
        <charset val="128"/>
      </rPr>
      <t>で、非表示にする「</t>
    </r>
    <r>
      <rPr>
        <b/>
        <sz val="14"/>
        <color rgb="FFFF0000"/>
        <rFont val="ＭＳ Ｐゴシック"/>
        <family val="3"/>
        <charset val="128"/>
      </rPr>
      <t>""</t>
    </r>
    <r>
      <rPr>
        <sz val="14"/>
        <color theme="1"/>
        <rFont val="ＭＳ Ｐゴシック"/>
        <family val="3"/>
        <charset val="128"/>
      </rPr>
      <t>」を設定します。</t>
    </r>
    <rPh sb="2" eb="4">
      <t>カンスウ</t>
    </rPh>
    <rPh sb="6" eb="9">
      <t>ヒヒョウジ</t>
    </rPh>
    <rPh sb="17" eb="19">
      <t>セッテイ</t>
    </rPh>
    <phoneticPr fontId="4"/>
  </si>
  <si>
    <r>
      <t>※「</t>
    </r>
    <r>
      <rPr>
        <b/>
        <sz val="14"/>
        <color rgb="FFFF0000"/>
        <rFont val="ＭＳ Ｐゴシック"/>
        <family val="3"/>
        <charset val="128"/>
      </rPr>
      <t>""</t>
    </r>
    <r>
      <rPr>
        <sz val="14"/>
        <color theme="1"/>
        <rFont val="ＭＳ Ｐゴシック"/>
        <family val="3"/>
        <charset val="128"/>
      </rPr>
      <t>」＝何も表示するな！</t>
    </r>
    <rPh sb="6" eb="7">
      <t>ナニ</t>
    </rPh>
    <rPh sb="8" eb="10">
      <t>ヒョウジ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</si>
</sst>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#&quot;円&quot;"/>
    <numFmt numFmtId="177" formatCode="#,###&quot;個&quot;"/>
    <numFmt numFmtId="178" formatCode="yyyy&quot;年&quot;mm&quot;月&quot;;@"/>
    <numFmt numFmtId="179" formatCode="General\ &quot;位&quot;"/>
    <numFmt numFmtId="180" formatCode="General&quot;点&quot;"/>
    <numFmt numFmtId="181" formatCode="0_ "/>
    <numFmt numFmtId="182" formatCode="###&quot;点&quot;"/>
  </numFmts>
  <fonts count="4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sz val="12"/>
      <color indexed="50"/>
      <name val="ＭＳ Ｐゴシック"/>
      <family val="3"/>
      <charset val="128"/>
    </font>
    <font>
      <sz val="12"/>
      <color indexed="5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b/>
      <sz val="12"/>
      <color indexed="10"/>
      <name val="MS P ゴシック"/>
      <family val="3"/>
      <charset val="128"/>
    </font>
    <font>
      <b/>
      <sz val="14"/>
      <color indexed="16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  <font>
      <b/>
      <sz val="12"/>
      <color indexed="39"/>
      <name val="MS P ゴシック"/>
      <family val="3"/>
      <charset val="128"/>
    </font>
    <font>
      <b/>
      <sz val="12"/>
      <color rgb="FF0070C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  <font>
      <u/>
      <sz val="14"/>
      <color theme="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10" fillId="5" borderId="2" xfId="0" applyFont="1" applyFill="1" applyBorder="1">
      <alignment vertical="center"/>
    </xf>
    <xf numFmtId="0" fontId="10" fillId="5" borderId="3" xfId="0" applyFont="1" applyFill="1" applyBorder="1">
      <alignment vertical="center"/>
    </xf>
    <xf numFmtId="0" fontId="10" fillId="5" borderId="4" xfId="0" applyFont="1" applyFill="1" applyBorder="1">
      <alignment vertical="center"/>
    </xf>
    <xf numFmtId="0" fontId="10" fillId="5" borderId="6" xfId="0" applyFont="1" applyFill="1" applyBorder="1">
      <alignment vertical="center"/>
    </xf>
    <xf numFmtId="0" fontId="10" fillId="5" borderId="0" xfId="0" applyFont="1" applyFill="1">
      <alignment vertical="center"/>
    </xf>
    <xf numFmtId="0" fontId="10" fillId="5" borderId="7" xfId="0" applyFont="1" applyFill="1" applyBorder="1">
      <alignment vertical="center"/>
    </xf>
    <xf numFmtId="0" fontId="10" fillId="5" borderId="9" xfId="0" applyFont="1" applyFill="1" applyBorder="1">
      <alignment vertical="center"/>
    </xf>
    <xf numFmtId="0" fontId="10" fillId="5" borderId="10" xfId="0" applyFont="1" applyFill="1" applyBorder="1">
      <alignment vertical="center"/>
    </xf>
    <xf numFmtId="0" fontId="10" fillId="5" borderId="11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5" fillId="8" borderId="15" xfId="0" applyFont="1" applyFill="1" applyBorder="1">
      <alignment vertical="center"/>
    </xf>
    <xf numFmtId="38" fontId="5" fillId="0" borderId="0" xfId="1" applyFont="1" applyFill="1" applyBorder="1" applyAlignment="1">
      <alignment vertical="center"/>
    </xf>
    <xf numFmtId="0" fontId="5" fillId="9" borderId="16" xfId="0" applyFont="1" applyFill="1" applyBorder="1" applyAlignment="1">
      <alignment horizontal="center" vertical="center"/>
    </xf>
    <xf numFmtId="0" fontId="5" fillId="9" borderId="17" xfId="0" applyFont="1" applyFill="1" applyBorder="1">
      <alignment vertical="center"/>
    </xf>
    <xf numFmtId="0" fontId="14" fillId="9" borderId="18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38" fontId="13" fillId="0" borderId="0" xfId="1" applyFont="1" applyFill="1" applyBorder="1" applyAlignment="1">
      <alignment horizontal="center" vertical="center"/>
    </xf>
    <xf numFmtId="0" fontId="21" fillId="0" borderId="20" xfId="0" applyFont="1" applyBorder="1">
      <alignment vertical="center"/>
    </xf>
    <xf numFmtId="38" fontId="22" fillId="10" borderId="21" xfId="0" applyNumberFormat="1" applyFont="1" applyFill="1" applyBorder="1" applyAlignment="1">
      <alignment horizontal="center" vertical="center"/>
    </xf>
    <xf numFmtId="0" fontId="21" fillId="0" borderId="23" xfId="0" applyFont="1" applyBorder="1">
      <alignment vertical="center"/>
    </xf>
    <xf numFmtId="0" fontId="22" fillId="10" borderId="24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21" fillId="0" borderId="26" xfId="0" applyFont="1" applyBorder="1">
      <alignment vertical="center"/>
    </xf>
    <xf numFmtId="0" fontId="22" fillId="10" borderId="27" xfId="0" applyFont="1" applyFill="1" applyBorder="1" applyAlignment="1">
      <alignment horizontal="center" vertical="center"/>
    </xf>
    <xf numFmtId="38" fontId="5" fillId="0" borderId="0" xfId="1" applyFont="1" applyBorder="1" applyAlignment="1">
      <alignment vertical="center"/>
    </xf>
    <xf numFmtId="49" fontId="5" fillId="0" borderId="0" xfId="0" applyNumberFormat="1" applyFont="1" applyAlignment="1">
      <alignment horizontal="center" vertical="center"/>
    </xf>
    <xf numFmtId="38" fontId="22" fillId="10" borderId="21" xfId="0" applyNumberFormat="1" applyFont="1" applyFill="1" applyBorder="1">
      <alignment vertical="center"/>
    </xf>
    <xf numFmtId="0" fontId="22" fillId="10" borderId="24" xfId="0" applyFont="1" applyFill="1" applyBorder="1">
      <alignment vertical="center"/>
    </xf>
    <xf numFmtId="0" fontId="23" fillId="0" borderId="0" xfId="0" applyFont="1">
      <alignment vertical="center"/>
    </xf>
    <xf numFmtId="0" fontId="6" fillId="3" borderId="28" xfId="0" applyFont="1" applyFill="1" applyBorder="1" applyAlignment="1">
      <alignment horizontal="center" vertical="center"/>
    </xf>
    <xf numFmtId="0" fontId="24" fillId="0" borderId="28" xfId="0" applyFont="1" applyBorder="1">
      <alignment vertical="center"/>
    </xf>
    <xf numFmtId="0" fontId="24" fillId="0" borderId="28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22" fillId="10" borderId="27" xfId="0" applyFont="1" applyFill="1" applyBorder="1">
      <alignment vertical="center"/>
    </xf>
    <xf numFmtId="178" fontId="5" fillId="0" borderId="0" xfId="0" applyNumberFormat="1" applyFont="1">
      <alignment vertical="center"/>
    </xf>
    <xf numFmtId="0" fontId="2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0" fillId="0" borderId="0" xfId="0" applyFont="1">
      <alignment vertical="center"/>
    </xf>
    <xf numFmtId="0" fontId="5" fillId="0" borderId="0" xfId="0" applyFont="1" applyAlignment="1">
      <alignment horizontal="centerContinuous" vertical="center"/>
    </xf>
    <xf numFmtId="0" fontId="5" fillId="9" borderId="32" xfId="0" applyFont="1" applyFill="1" applyBorder="1" applyAlignment="1">
      <alignment horizontal="center" vertical="center"/>
    </xf>
    <xf numFmtId="0" fontId="5" fillId="9" borderId="33" xfId="0" applyFont="1" applyFill="1" applyBorder="1" applyAlignment="1">
      <alignment horizontal="center" vertical="center"/>
    </xf>
    <xf numFmtId="0" fontId="5" fillId="9" borderId="34" xfId="0" applyFont="1" applyFill="1" applyBorder="1" applyAlignment="1">
      <alignment horizontal="center" vertical="center"/>
    </xf>
    <xf numFmtId="0" fontId="15" fillId="0" borderId="20" xfId="0" applyFont="1" applyBorder="1">
      <alignment vertical="center"/>
    </xf>
    <xf numFmtId="0" fontId="21" fillId="10" borderId="21" xfId="0" applyFont="1" applyFill="1" applyBorder="1" applyAlignment="1">
      <alignment horizontal="center" vertical="center"/>
    </xf>
    <xf numFmtId="0" fontId="15" fillId="13" borderId="20" xfId="0" applyFont="1" applyFill="1" applyBorder="1">
      <alignment vertical="center"/>
    </xf>
    <xf numFmtId="0" fontId="15" fillId="0" borderId="23" xfId="0" applyFont="1" applyBorder="1">
      <alignment vertical="center"/>
    </xf>
    <xf numFmtId="0" fontId="21" fillId="10" borderId="24" xfId="0" applyFont="1" applyFill="1" applyBorder="1" applyAlignment="1">
      <alignment horizontal="center" vertical="center"/>
    </xf>
    <xf numFmtId="0" fontId="15" fillId="13" borderId="23" xfId="0" applyFont="1" applyFill="1" applyBorder="1">
      <alignment vertical="center"/>
    </xf>
    <xf numFmtId="0" fontId="15" fillId="0" borderId="26" xfId="0" applyFont="1" applyBorder="1">
      <alignment vertical="center"/>
    </xf>
    <xf numFmtId="0" fontId="21" fillId="10" borderId="27" xfId="0" applyFont="1" applyFill="1" applyBorder="1" applyAlignment="1">
      <alignment horizontal="center" vertical="center"/>
    </xf>
    <xf numFmtId="0" fontId="15" fillId="13" borderId="26" xfId="0" applyFont="1" applyFill="1" applyBorder="1">
      <alignment vertical="center"/>
    </xf>
    <xf numFmtId="0" fontId="7" fillId="14" borderId="0" xfId="0" applyFont="1" applyFill="1">
      <alignment vertical="center"/>
    </xf>
    <xf numFmtId="0" fontId="26" fillId="15" borderId="0" xfId="0" applyFont="1" applyFill="1">
      <alignment vertical="center"/>
    </xf>
    <xf numFmtId="0" fontId="5" fillId="3" borderId="28" xfId="0" applyFont="1" applyFill="1" applyBorder="1" applyAlignment="1">
      <alignment horizontal="center" vertical="center"/>
    </xf>
    <xf numFmtId="180" fontId="21" fillId="0" borderId="28" xfId="0" applyNumberFormat="1" applyFont="1" applyBorder="1">
      <alignment vertical="center"/>
    </xf>
    <xf numFmtId="0" fontId="21" fillId="0" borderId="28" xfId="0" applyFont="1" applyBorder="1">
      <alignment vertical="center"/>
    </xf>
    <xf numFmtId="0" fontId="21" fillId="16" borderId="20" xfId="0" applyFont="1" applyFill="1" applyBorder="1">
      <alignment vertical="center"/>
    </xf>
    <xf numFmtId="0" fontId="21" fillId="16" borderId="21" xfId="0" applyFont="1" applyFill="1" applyBorder="1" applyAlignment="1">
      <alignment horizontal="center" vertical="center"/>
    </xf>
    <xf numFmtId="0" fontId="21" fillId="16" borderId="23" xfId="0" applyFont="1" applyFill="1" applyBorder="1">
      <alignment vertical="center"/>
    </xf>
    <xf numFmtId="0" fontId="21" fillId="16" borderId="24" xfId="0" applyFont="1" applyFill="1" applyBorder="1" applyAlignment="1">
      <alignment horizontal="center" vertical="center"/>
    </xf>
    <xf numFmtId="0" fontId="21" fillId="16" borderId="36" xfId="0" applyFont="1" applyFill="1" applyBorder="1">
      <alignment vertical="center"/>
    </xf>
    <xf numFmtId="0" fontId="21" fillId="16" borderId="37" xfId="0" applyFont="1" applyFill="1" applyBorder="1" applyAlignment="1">
      <alignment horizontal="center" vertical="center"/>
    </xf>
    <xf numFmtId="0" fontId="21" fillId="16" borderId="26" xfId="0" applyFont="1" applyFill="1" applyBorder="1">
      <alignment vertical="center"/>
    </xf>
    <xf numFmtId="0" fontId="21" fillId="16" borderId="27" xfId="0" applyFont="1" applyFill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15" fillId="0" borderId="39" xfId="0" applyFont="1" applyBorder="1">
      <alignment vertical="center"/>
    </xf>
    <xf numFmtId="0" fontId="5" fillId="17" borderId="39" xfId="0" applyFont="1" applyFill="1" applyBorder="1">
      <alignment vertical="center"/>
    </xf>
    <xf numFmtId="0" fontId="5" fillId="17" borderId="40" xfId="0" applyFont="1" applyFill="1" applyBorder="1">
      <alignment vertical="center"/>
    </xf>
    <xf numFmtId="181" fontId="15" fillId="10" borderId="39" xfId="0" applyNumberFormat="1" applyFont="1" applyFill="1" applyBorder="1">
      <alignment vertical="center"/>
    </xf>
    <xf numFmtId="0" fontId="21" fillId="10" borderId="28" xfId="0" applyFont="1" applyFill="1" applyBorder="1">
      <alignment vertical="center"/>
    </xf>
    <xf numFmtId="182" fontId="21" fillId="10" borderId="28" xfId="0" applyNumberFormat="1" applyFont="1" applyFill="1" applyBorder="1">
      <alignment vertical="center"/>
    </xf>
    <xf numFmtId="0" fontId="27" fillId="0" borderId="0" xfId="0" applyFont="1">
      <alignment vertical="center"/>
    </xf>
    <xf numFmtId="0" fontId="6" fillId="6" borderId="15" xfId="0" applyFont="1" applyFill="1" applyBorder="1">
      <alignment vertical="center"/>
    </xf>
    <xf numFmtId="0" fontId="28" fillId="0" borderId="0" xfId="0" applyFont="1">
      <alignment vertical="center"/>
    </xf>
    <xf numFmtId="56" fontId="5" fillId="0" borderId="28" xfId="0" applyNumberFormat="1" applyFont="1" applyBorder="1">
      <alignment vertical="center"/>
    </xf>
    <xf numFmtId="38" fontId="5" fillId="0" borderId="28" xfId="1" applyFont="1" applyBorder="1" applyAlignment="1">
      <alignment vertical="center"/>
    </xf>
    <xf numFmtId="38" fontId="5" fillId="21" borderId="28" xfId="1" applyFont="1" applyFill="1" applyBorder="1" applyAlignment="1">
      <alignment vertical="center"/>
    </xf>
    <xf numFmtId="0" fontId="29" fillId="0" borderId="0" xfId="0" applyFont="1">
      <alignment vertical="center"/>
    </xf>
    <xf numFmtId="56" fontId="5" fillId="22" borderId="28" xfId="0" applyNumberFormat="1" applyFont="1" applyFill="1" applyBorder="1">
      <alignment vertical="center"/>
    </xf>
    <xf numFmtId="38" fontId="5" fillId="23" borderId="28" xfId="1" applyFont="1" applyFill="1" applyBorder="1" applyAlignment="1">
      <alignment vertical="center"/>
    </xf>
    <xf numFmtId="56" fontId="5" fillId="0" borderId="28" xfId="0" applyNumberFormat="1" applyFont="1" applyBorder="1" applyAlignment="1">
      <alignment horizontal="center" vertical="center"/>
    </xf>
    <xf numFmtId="38" fontId="5" fillId="25" borderId="28" xfId="1" applyFont="1" applyFill="1" applyBorder="1" applyAlignment="1">
      <alignment vertical="center"/>
    </xf>
    <xf numFmtId="56" fontId="5" fillId="0" borderId="0" xfId="0" applyNumberFormat="1" applyFont="1">
      <alignment vertical="center"/>
    </xf>
    <xf numFmtId="38" fontId="5" fillId="10" borderId="28" xfId="1" applyFont="1" applyFill="1" applyBorder="1" applyAlignment="1">
      <alignment vertical="center"/>
    </xf>
    <xf numFmtId="56" fontId="10" fillId="5" borderId="28" xfId="0" applyNumberFormat="1" applyFont="1" applyFill="1" applyBorder="1" applyAlignment="1">
      <alignment horizontal="center" vertical="center"/>
    </xf>
    <xf numFmtId="0" fontId="5" fillId="24" borderId="19" xfId="0" applyFont="1" applyFill="1" applyBorder="1">
      <alignment vertical="center"/>
    </xf>
    <xf numFmtId="0" fontId="5" fillId="24" borderId="22" xfId="0" applyFont="1" applyFill="1" applyBorder="1">
      <alignment vertical="center"/>
    </xf>
    <xf numFmtId="0" fontId="5" fillId="24" borderId="25" xfId="0" applyFont="1" applyFill="1" applyBorder="1">
      <alignment vertical="center"/>
    </xf>
    <xf numFmtId="0" fontId="5" fillId="24" borderId="19" xfId="0" applyFont="1" applyFill="1" applyBorder="1" applyAlignment="1">
      <alignment horizontal="center" vertical="center"/>
    </xf>
    <xf numFmtId="0" fontId="5" fillId="24" borderId="22" xfId="0" applyFont="1" applyFill="1" applyBorder="1" applyAlignment="1">
      <alignment horizontal="center" vertical="center"/>
    </xf>
    <xf numFmtId="0" fontId="5" fillId="24" borderId="25" xfId="0" applyFont="1" applyFill="1" applyBorder="1" applyAlignment="1">
      <alignment horizontal="center" vertical="center"/>
    </xf>
    <xf numFmtId="179" fontId="21" fillId="5" borderId="28" xfId="0" applyNumberFormat="1" applyFont="1" applyFill="1" applyBorder="1" applyAlignment="1">
      <alignment horizontal="center" vertical="center"/>
    </xf>
    <xf numFmtId="0" fontId="21" fillId="5" borderId="28" xfId="0" applyFont="1" applyFill="1" applyBorder="1" applyAlignment="1">
      <alignment horizontal="center" vertical="center"/>
    </xf>
    <xf numFmtId="0" fontId="5" fillId="26" borderId="19" xfId="0" applyFont="1" applyFill="1" applyBorder="1" applyAlignment="1">
      <alignment horizontal="center" vertical="center"/>
    </xf>
    <xf numFmtId="0" fontId="5" fillId="26" borderId="22" xfId="0" applyFont="1" applyFill="1" applyBorder="1" applyAlignment="1">
      <alignment horizontal="center" vertical="center"/>
    </xf>
    <xf numFmtId="0" fontId="5" fillId="26" borderId="35" xfId="0" applyFont="1" applyFill="1" applyBorder="1" applyAlignment="1">
      <alignment horizontal="center" vertical="center"/>
    </xf>
    <xf numFmtId="0" fontId="5" fillId="26" borderId="25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5" fillId="4" borderId="10" xfId="0" applyFont="1" applyFill="1" applyBorder="1" applyAlignment="1">
      <alignment horizontal="center" vertical="center"/>
    </xf>
    <xf numFmtId="0" fontId="15" fillId="4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3" borderId="29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6" fillId="3" borderId="31" xfId="0" applyFont="1" applyFill="1" applyBorder="1" applyAlignment="1">
      <alignment horizontal="center" vertical="center"/>
    </xf>
    <xf numFmtId="0" fontId="25" fillId="11" borderId="2" xfId="0" applyFont="1" applyFill="1" applyBorder="1" applyAlignment="1">
      <alignment horizontal="center" vertical="center"/>
    </xf>
    <xf numFmtId="0" fontId="25" fillId="11" borderId="3" xfId="0" applyFont="1" applyFill="1" applyBorder="1" applyAlignment="1">
      <alignment horizontal="center" vertical="center"/>
    </xf>
    <xf numFmtId="0" fontId="25" fillId="11" borderId="6" xfId="0" applyFont="1" applyFill="1" applyBorder="1" applyAlignment="1">
      <alignment horizontal="center" vertical="center"/>
    </xf>
    <xf numFmtId="0" fontId="25" fillId="11" borderId="0" xfId="0" applyFont="1" applyFill="1" applyAlignment="1">
      <alignment horizontal="center" vertical="center"/>
    </xf>
    <xf numFmtId="0" fontId="25" fillId="11" borderId="9" xfId="0" applyFont="1" applyFill="1" applyBorder="1" applyAlignment="1">
      <alignment horizontal="center" vertical="center"/>
    </xf>
    <xf numFmtId="0" fontId="25" fillId="11" borderId="10" xfId="0" applyFont="1" applyFill="1" applyBorder="1" applyAlignment="1">
      <alignment horizontal="center" vertical="center"/>
    </xf>
    <xf numFmtId="0" fontId="5" fillId="12" borderId="3" xfId="0" applyFont="1" applyFill="1" applyBorder="1" applyAlignment="1">
      <alignment horizontal="center" vertical="center" wrapText="1"/>
    </xf>
    <xf numFmtId="0" fontId="5" fillId="12" borderId="4" xfId="0" applyFont="1" applyFill="1" applyBorder="1" applyAlignment="1">
      <alignment horizontal="center" vertical="center" wrapText="1"/>
    </xf>
    <xf numFmtId="0" fontId="5" fillId="12" borderId="0" xfId="0" applyFont="1" applyFill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10" xfId="0" applyFont="1" applyFill="1" applyBorder="1" applyAlignment="1">
      <alignment horizontal="center" vertical="center" wrapText="1"/>
    </xf>
    <xf numFmtId="0" fontId="5" fillId="12" borderId="1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5" fillId="18" borderId="28" xfId="0" applyFont="1" applyFill="1" applyBorder="1" applyAlignment="1">
      <alignment horizontal="center" vertical="center"/>
    </xf>
    <xf numFmtId="0" fontId="25" fillId="18" borderId="42" xfId="0" applyFont="1" applyFill="1" applyBorder="1" applyAlignment="1">
      <alignment horizontal="center" vertical="center"/>
    </xf>
    <xf numFmtId="0" fontId="6" fillId="19" borderId="28" xfId="0" applyFont="1" applyFill="1" applyBorder="1" applyAlignment="1">
      <alignment horizontal="center" vertical="center"/>
    </xf>
    <xf numFmtId="0" fontId="6" fillId="0" borderId="28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/>
    </xf>
    <xf numFmtId="0" fontId="6" fillId="0" borderId="41" xfId="0" applyFont="1" applyBorder="1" applyAlignment="1">
      <alignment horizontal="left" vertical="center"/>
    </xf>
    <xf numFmtId="0" fontId="6" fillId="0" borderId="42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20" borderId="42" xfId="0" applyFont="1" applyFill="1" applyBorder="1" applyAlignment="1">
      <alignment horizontal="center" vertical="center"/>
    </xf>
    <xf numFmtId="0" fontId="15" fillId="22" borderId="20" xfId="0" applyFont="1" applyFill="1" applyBorder="1">
      <alignment vertical="center"/>
    </xf>
    <xf numFmtId="0" fontId="15" fillId="22" borderId="23" xfId="0" applyFont="1" applyFill="1" applyBorder="1">
      <alignment vertical="center"/>
    </xf>
    <xf numFmtId="0" fontId="15" fillId="22" borderId="36" xfId="0" applyFont="1" applyFill="1" applyBorder="1">
      <alignment vertical="center"/>
    </xf>
    <xf numFmtId="0" fontId="15" fillId="22" borderId="26" xfId="0" applyFont="1" applyFill="1" applyBorder="1">
      <alignment vertical="center"/>
    </xf>
    <xf numFmtId="0" fontId="5" fillId="27" borderId="0" xfId="0" applyFont="1" applyFill="1">
      <alignment vertical="center"/>
    </xf>
    <xf numFmtId="0" fontId="21" fillId="0" borderId="0" xfId="0" applyFont="1">
      <alignment vertical="center"/>
    </xf>
    <xf numFmtId="0" fontId="17" fillId="24" borderId="0" xfId="0" applyFont="1" applyFill="1">
      <alignment vertical="center"/>
    </xf>
    <xf numFmtId="0" fontId="21" fillId="24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6">
    <dxf>
      <font>
        <b/>
        <i val="0"/>
        <condense val="0"/>
        <extend val="0"/>
        <color indexed="10"/>
      </font>
      <fill>
        <patternFill>
          <bgColor indexed="45"/>
        </patternFill>
      </fill>
    </dxf>
    <dxf>
      <font>
        <b/>
        <i val="0"/>
        <condense val="0"/>
        <extend val="0"/>
        <color indexed="12"/>
      </font>
      <fill>
        <patternFill>
          <bgColor indexed="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4" tint="-0.24994659260841701"/>
      </font>
      <fill>
        <patternFill>
          <bgColor theme="4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jp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257175</xdr:colOff>
      <xdr:row>1</xdr:row>
      <xdr:rowOff>209550</xdr:rowOff>
    </xdr:from>
    <xdr:to>
      <xdr:col>5</xdr:col>
      <xdr:colOff>409575</xdr:colOff>
      <xdr:row>7</xdr:row>
      <xdr:rowOff>104776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3DB97DE-134F-4FE5-BA61-22B4BFEE87DB}"/>
            </a:ext>
          </a:extLst>
        </xdr:cNvPr>
        <xdr:cNvSpPr txBox="1">
          <a:spLocks noChangeArrowheads="1"/>
        </xdr:cNvSpPr>
      </xdr:nvSpPr>
      <xdr:spPr bwMode="auto">
        <a:xfrm>
          <a:off x="1042035" y="422910"/>
          <a:ext cx="2667000" cy="1175386"/>
        </a:xfrm>
        <a:prstGeom prst="rect">
          <a:avLst/>
        </a:prstGeom>
        <a:solidFill>
          <a:srgbClr val="CCCC00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IF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en-US" altLang="ja-JP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-01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イフ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論理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174</xdr:colOff>
      <xdr:row>39</xdr:row>
      <xdr:rowOff>2493</xdr:rowOff>
    </xdr:from>
    <xdr:to>
      <xdr:col>13</xdr:col>
      <xdr:colOff>451551</xdr:colOff>
      <xdr:row>43</xdr:row>
      <xdr:rowOff>2</xdr:rowOff>
    </xdr:to>
    <xdr:grpSp>
      <xdr:nvGrpSpPr>
        <xdr:cNvPr id="3" name="Group 758">
          <a:extLst>
            <a:ext uri="{FF2B5EF4-FFF2-40B4-BE49-F238E27FC236}">
              <a16:creationId xmlns:a16="http://schemas.microsoft.com/office/drawing/2014/main" id="{EC8581FC-A742-4CA5-9E5C-294AA13ADF30}"/>
            </a:ext>
          </a:extLst>
        </xdr:cNvPr>
        <xdr:cNvGrpSpPr>
          <a:grpSpLocks/>
        </xdr:cNvGrpSpPr>
      </xdr:nvGrpSpPr>
      <xdr:grpSpPr bwMode="auto">
        <a:xfrm>
          <a:off x="785034" y="8925513"/>
          <a:ext cx="8711457" cy="850949"/>
          <a:chOff x="79" y="677"/>
          <a:chExt cx="735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E9FCBDB1-42A8-09FC-1DED-DE17B588C2B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40C5C2C6-0FF8-ACFE-5CAA-8F821A161FD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AE495159-D4F6-2E15-4353-D57A825E9CE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62" y="678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53E3270E-6EFC-4BCF-4CEF-2D247A45AA5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9" y="677"/>
            <a:ext cx="51" cy="27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390525</xdr:colOff>
      <xdr:row>26</xdr:row>
      <xdr:rowOff>9525</xdr:rowOff>
    </xdr:from>
    <xdr:to>
      <xdr:col>3</xdr:col>
      <xdr:colOff>619125</xdr:colOff>
      <xdr:row>26</xdr:row>
      <xdr:rowOff>219075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9F52E746-17AF-4C4D-99B9-10C64268C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35505" y="5678805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276225</xdr:colOff>
      <xdr:row>60</xdr:row>
      <xdr:rowOff>19050</xdr:rowOff>
    </xdr:from>
    <xdr:to>
      <xdr:col>4</xdr:col>
      <xdr:colOff>504825</xdr:colOff>
      <xdr:row>61</xdr:row>
      <xdr:rowOff>0</xdr:rowOff>
    </xdr:to>
    <xdr:pic>
      <xdr:nvPicPr>
        <xdr:cNvPr id="9" name="Picture 761">
          <a:extLst>
            <a:ext uri="{FF2B5EF4-FFF2-40B4-BE49-F238E27FC236}">
              <a16:creationId xmlns:a16="http://schemas.microsoft.com/office/drawing/2014/main" id="{47B1236B-8133-4603-92D6-2274B785BE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798445" y="1504569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9524</xdr:colOff>
      <xdr:row>95</xdr:row>
      <xdr:rowOff>161924</xdr:rowOff>
    </xdr:from>
    <xdr:to>
      <xdr:col>1</xdr:col>
      <xdr:colOff>552449</xdr:colOff>
      <xdr:row>97</xdr:row>
      <xdr:rowOff>114299</xdr:rowOff>
    </xdr:to>
    <xdr:pic>
      <xdr:nvPicPr>
        <xdr:cNvPr id="10" name="Picture 815">
          <a:extLst>
            <a:ext uri="{FF2B5EF4-FFF2-40B4-BE49-F238E27FC236}">
              <a16:creationId xmlns:a16="http://schemas.microsoft.com/office/drawing/2014/main" id="{82F099F2-499F-4B8F-8F73-999CFF155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0504" y="24279224"/>
          <a:ext cx="542925" cy="379095"/>
        </a:xfrm>
        <a:prstGeom prst="rect">
          <a:avLst/>
        </a:prstGeom>
        <a:noFill/>
      </xdr:spPr>
    </xdr:pic>
    <xdr:clientData/>
  </xdr:twoCellAnchor>
  <xdr:twoCellAnchor>
    <xdr:from>
      <xdr:col>8</xdr:col>
      <xdr:colOff>209550</xdr:colOff>
      <xdr:row>64</xdr:row>
      <xdr:rowOff>94192</xdr:rowOff>
    </xdr:from>
    <xdr:to>
      <xdr:col>9</xdr:col>
      <xdr:colOff>523875</xdr:colOff>
      <xdr:row>65</xdr:row>
      <xdr:rowOff>180975</xdr:rowOff>
    </xdr:to>
    <xdr:pic>
      <xdr:nvPicPr>
        <xdr:cNvPr id="11" name="Picture 816">
          <a:extLst>
            <a:ext uri="{FF2B5EF4-FFF2-40B4-BE49-F238E27FC236}">
              <a16:creationId xmlns:a16="http://schemas.microsoft.com/office/drawing/2014/main" id="{7B286C31-3298-40D9-9B57-9FF4A726E7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840730" y="16126672"/>
          <a:ext cx="619125" cy="33824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8</xdr:col>
      <xdr:colOff>257175</xdr:colOff>
      <xdr:row>96</xdr:row>
      <xdr:rowOff>4030</xdr:rowOff>
    </xdr:from>
    <xdr:to>
      <xdr:col>9</xdr:col>
      <xdr:colOff>542925</xdr:colOff>
      <xdr:row>97</xdr:row>
      <xdr:rowOff>114300</xdr:rowOff>
    </xdr:to>
    <xdr:pic>
      <xdr:nvPicPr>
        <xdr:cNvPr id="12" name="Picture 872">
          <a:extLst>
            <a:ext uri="{FF2B5EF4-FFF2-40B4-BE49-F238E27FC236}">
              <a16:creationId xmlns:a16="http://schemas.microsoft.com/office/drawing/2014/main" id="{38C498D8-EBFF-4793-8F47-DE609480D2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888355" y="24334690"/>
          <a:ext cx="590550" cy="3236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8</xdr:col>
      <xdr:colOff>209549</xdr:colOff>
      <xdr:row>52</xdr:row>
      <xdr:rowOff>171450</xdr:rowOff>
    </xdr:from>
    <xdr:to>
      <xdr:col>9</xdr:col>
      <xdr:colOff>610720</xdr:colOff>
      <xdr:row>54</xdr:row>
      <xdr:rowOff>133350</xdr:rowOff>
    </xdr:to>
    <xdr:pic>
      <xdr:nvPicPr>
        <xdr:cNvPr id="13" name="Picture 894">
          <a:extLst>
            <a:ext uri="{FF2B5EF4-FFF2-40B4-BE49-F238E27FC236}">
              <a16:creationId xmlns:a16="http://schemas.microsoft.com/office/drawing/2014/main" id="{3553CD3E-94C6-48EC-BB35-A03953C0C6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840729" y="13453110"/>
          <a:ext cx="705971" cy="388620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95250</xdr:colOff>
      <xdr:row>126</xdr:row>
      <xdr:rowOff>142875</xdr:rowOff>
    </xdr:from>
    <xdr:to>
      <xdr:col>1</xdr:col>
      <xdr:colOff>447675</xdr:colOff>
      <xdr:row>128</xdr:row>
      <xdr:rowOff>38100</xdr:rowOff>
    </xdr:to>
    <xdr:pic>
      <xdr:nvPicPr>
        <xdr:cNvPr id="14" name="Picture 907">
          <a:extLst>
            <a:ext uri="{FF2B5EF4-FFF2-40B4-BE49-F238E27FC236}">
              <a16:creationId xmlns:a16="http://schemas.microsoft.com/office/drawing/2014/main" id="{D52D79AB-8F8B-4261-B06C-DD0C362A66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5250" y="31674435"/>
          <a:ext cx="573405" cy="321945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127</xdr:row>
      <xdr:rowOff>0</xdr:rowOff>
    </xdr:from>
    <xdr:to>
      <xdr:col>9</xdr:col>
      <xdr:colOff>619125</xdr:colOff>
      <xdr:row>128</xdr:row>
      <xdr:rowOff>66674</xdr:rowOff>
    </xdr:to>
    <xdr:pic>
      <xdr:nvPicPr>
        <xdr:cNvPr id="15" name="Picture 908">
          <a:extLst>
            <a:ext uri="{FF2B5EF4-FFF2-40B4-BE49-F238E27FC236}">
              <a16:creationId xmlns:a16="http://schemas.microsoft.com/office/drawing/2014/main" id="{5D5151A3-C4F1-4E4F-B238-DE04141895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964555" y="31744920"/>
          <a:ext cx="590550" cy="28003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209550</xdr:colOff>
      <xdr:row>191</xdr:row>
      <xdr:rowOff>57150</xdr:rowOff>
    </xdr:from>
    <xdr:to>
      <xdr:col>2</xdr:col>
      <xdr:colOff>0</xdr:colOff>
      <xdr:row>192</xdr:row>
      <xdr:rowOff>190501</xdr:rowOff>
    </xdr:to>
    <xdr:pic>
      <xdr:nvPicPr>
        <xdr:cNvPr id="16" name="Picture 916">
          <a:extLst>
            <a:ext uri="{FF2B5EF4-FFF2-40B4-BE49-F238E27FC236}">
              <a16:creationId xmlns:a16="http://schemas.microsoft.com/office/drawing/2014/main" id="{A753F046-C850-44AA-85B4-8BFD00BB8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9550" y="45639990"/>
          <a:ext cx="575310" cy="346711"/>
        </a:xfrm>
        <a:prstGeom prst="rect">
          <a:avLst/>
        </a:prstGeom>
        <a:noFill/>
      </xdr:spPr>
    </xdr:pic>
    <xdr:clientData/>
  </xdr:twoCellAnchor>
  <xdr:twoCellAnchor>
    <xdr:from>
      <xdr:col>9</xdr:col>
      <xdr:colOff>78014</xdr:colOff>
      <xdr:row>191</xdr:row>
      <xdr:rowOff>66675</xdr:rowOff>
    </xdr:from>
    <xdr:to>
      <xdr:col>9</xdr:col>
      <xdr:colOff>619125</xdr:colOff>
      <xdr:row>192</xdr:row>
      <xdr:rowOff>133350</xdr:rowOff>
    </xdr:to>
    <xdr:pic>
      <xdr:nvPicPr>
        <xdr:cNvPr id="17" name="Picture 917">
          <a:extLst>
            <a:ext uri="{FF2B5EF4-FFF2-40B4-BE49-F238E27FC236}">
              <a16:creationId xmlns:a16="http://schemas.microsoft.com/office/drawing/2014/main" id="{83C0852E-A205-4B00-8511-83B620F70C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013994" y="45649515"/>
          <a:ext cx="541111" cy="2800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5</xdr:col>
      <xdr:colOff>535305</xdr:colOff>
      <xdr:row>122</xdr:row>
      <xdr:rowOff>53341</xdr:rowOff>
    </xdr:from>
    <xdr:to>
      <xdr:col>13</xdr:col>
      <xdr:colOff>544830</xdr:colOff>
      <xdr:row>122</xdr:row>
      <xdr:rowOff>396240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ACEADF08-71F8-4724-85B4-198CC49B4F32}"/>
            </a:ext>
          </a:extLst>
        </xdr:cNvPr>
        <xdr:cNvSpPr txBox="1"/>
      </xdr:nvSpPr>
      <xdr:spPr>
        <a:xfrm>
          <a:off x="3834765" y="31089601"/>
          <a:ext cx="5755005" cy="34289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数値に単位・「</a:t>
          </a:r>
          <a:r>
            <a:rPr kumimoji="1" lang="ja-JP" altLang="en-US" sz="1200" b="1">
              <a:solidFill>
                <a:srgbClr val="FF0000"/>
              </a:solidFill>
            </a:rPr>
            <a:t>位</a:t>
          </a:r>
          <a:r>
            <a:rPr kumimoji="1" lang="ja-JP" altLang="en-US" sz="1200" b="1"/>
            <a:t>」「</a:t>
          </a:r>
          <a:r>
            <a:rPr kumimoji="1" lang="ja-JP" altLang="en-US" sz="1200" b="1">
              <a:solidFill>
                <a:srgbClr val="FF0000"/>
              </a:solidFill>
            </a:rPr>
            <a:t>点</a:t>
          </a:r>
          <a:r>
            <a:rPr kumimoji="1" lang="ja-JP" altLang="en-US" sz="1200" b="1"/>
            <a:t>」＝セルの書式設定｛ユーザー定義｝に慣れましょう。</a:t>
          </a:r>
        </a:p>
      </xdr:txBody>
    </xdr:sp>
    <xdr:clientData/>
  </xdr:twoCellAnchor>
  <xdr:twoCellAnchor editAs="oneCell">
    <xdr:from>
      <xdr:col>7</xdr:col>
      <xdr:colOff>428625</xdr:colOff>
      <xdr:row>19</xdr:row>
      <xdr:rowOff>142875</xdr:rowOff>
    </xdr:from>
    <xdr:to>
      <xdr:col>13</xdr:col>
      <xdr:colOff>645266</xdr:colOff>
      <xdr:row>37</xdr:row>
      <xdr:rowOff>45214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8BD6EC61-B7B9-453D-9F09-61AFB40AFE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282565" y="4196715"/>
          <a:ext cx="4300961" cy="3971419"/>
        </a:xfrm>
        <a:prstGeom prst="rect">
          <a:avLst/>
        </a:prstGeom>
      </xdr:spPr>
    </xdr:pic>
    <xdr:clientData/>
  </xdr:twoCellAnchor>
  <xdr:twoCellAnchor editAs="oneCell">
    <xdr:from>
      <xdr:col>4</xdr:col>
      <xdr:colOff>146684</xdr:colOff>
      <xdr:row>49</xdr:row>
      <xdr:rowOff>186689</xdr:rowOff>
    </xdr:from>
    <xdr:to>
      <xdr:col>11</xdr:col>
      <xdr:colOff>129540</xdr:colOff>
      <xdr:row>51</xdr:row>
      <xdr:rowOff>180928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7A733404-17FF-487E-BE39-974BCA7881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668904" y="11243309"/>
          <a:ext cx="4951096" cy="2798399"/>
        </a:xfrm>
        <a:prstGeom prst="rect">
          <a:avLst/>
        </a:prstGeom>
      </xdr:spPr>
    </xdr:pic>
    <xdr:clientData/>
  </xdr:twoCellAnchor>
  <xdr:twoCellAnchor>
    <xdr:from>
      <xdr:col>3</xdr:col>
      <xdr:colOff>485774</xdr:colOff>
      <xdr:row>92</xdr:row>
      <xdr:rowOff>68579</xdr:rowOff>
    </xdr:from>
    <xdr:to>
      <xdr:col>11</xdr:col>
      <xdr:colOff>685800</xdr:colOff>
      <xdr:row>95</xdr:row>
      <xdr:rowOff>30587</xdr:rowOff>
    </xdr:to>
    <xdr:grpSp>
      <xdr:nvGrpSpPr>
        <xdr:cNvPr id="21" name="グループ化 20">
          <a:extLst>
            <a:ext uri="{FF2B5EF4-FFF2-40B4-BE49-F238E27FC236}">
              <a16:creationId xmlns:a16="http://schemas.microsoft.com/office/drawing/2014/main" id="{7BE9D799-2431-42FD-8B29-9F3A1924BA84}"/>
            </a:ext>
          </a:extLst>
        </xdr:cNvPr>
        <xdr:cNvGrpSpPr/>
      </xdr:nvGrpSpPr>
      <xdr:grpSpPr>
        <a:xfrm>
          <a:off x="2230754" y="22981919"/>
          <a:ext cx="5945506" cy="1958448"/>
          <a:chOff x="2562224" y="22145624"/>
          <a:chExt cx="5972176" cy="1971783"/>
        </a:xfrm>
      </xdr:grpSpPr>
      <xdr:sp macro="" textlink="">
        <xdr:nvSpPr>
          <xdr:cNvPr id="22" name="テキスト ボックス 21">
            <a:extLst>
              <a:ext uri="{FF2B5EF4-FFF2-40B4-BE49-F238E27FC236}">
                <a16:creationId xmlns:a16="http://schemas.microsoft.com/office/drawing/2014/main" id="{9B5D3EFC-1E7A-ECAC-5A1C-146467EC5101}"/>
              </a:ext>
            </a:extLst>
          </xdr:cNvPr>
          <xdr:cNvSpPr txBox="1"/>
        </xdr:nvSpPr>
        <xdr:spPr>
          <a:xfrm>
            <a:off x="5995583" y="22467844"/>
            <a:ext cx="2538817" cy="1287506"/>
          </a:xfrm>
          <a:prstGeom prst="rect">
            <a:avLst/>
          </a:prstGeom>
          <a:solidFill>
            <a:schemeClr val="accent4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400"/>
              <a:t>「</a:t>
            </a:r>
            <a:r>
              <a:rPr kumimoji="1" lang="ja-JP" altLang="en-US" sz="1400" b="1"/>
              <a:t>１５０点以上</a:t>
            </a:r>
            <a:r>
              <a:rPr kumimoji="1" lang="ja-JP" altLang="en-US" sz="1400"/>
              <a:t>」の論理式</a:t>
            </a:r>
            <a:endParaRPr kumimoji="1" lang="en-US" altLang="ja-JP" sz="1400"/>
          </a:p>
          <a:p>
            <a:r>
              <a:rPr kumimoji="1" lang="ja-JP" altLang="en-US" sz="1400" b="1"/>
              <a:t>合計点のセル</a:t>
            </a:r>
            <a:r>
              <a:rPr kumimoji="1" lang="ja-JP" altLang="en-US" sz="1600" b="1">
                <a:solidFill>
                  <a:srgbClr val="FF0000"/>
                </a:solidFill>
              </a:rPr>
              <a:t>＞＝</a:t>
            </a:r>
            <a:r>
              <a:rPr kumimoji="1" lang="ja-JP" altLang="en-US" sz="1400" b="1"/>
              <a:t>１５０</a:t>
            </a:r>
            <a:endParaRPr kumimoji="1" lang="en-US" altLang="ja-JP" sz="1400" b="1"/>
          </a:p>
          <a:p>
            <a:r>
              <a:rPr kumimoji="1" lang="en-US" altLang="ja-JP" sz="1400"/>
              <a:t>※</a:t>
            </a:r>
            <a:r>
              <a:rPr kumimoji="1" lang="ja-JP" altLang="en-US" sz="1400"/>
              <a:t>半角英数</a:t>
            </a:r>
          </a:p>
        </xdr:txBody>
      </xdr:sp>
      <xdr:pic>
        <xdr:nvPicPr>
          <xdr:cNvPr id="23" name="図 22">
            <a:extLst>
              <a:ext uri="{FF2B5EF4-FFF2-40B4-BE49-F238E27FC236}">
                <a16:creationId xmlns:a16="http://schemas.microsoft.com/office/drawing/2014/main" id="{FB4C0CB3-B473-59BC-15A6-AEF2EDC808D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/>
          <a:stretch>
            <a:fillRect/>
          </a:stretch>
        </xdr:blipFill>
        <xdr:spPr>
          <a:xfrm>
            <a:off x="2562224" y="22145624"/>
            <a:ext cx="3324225" cy="1971783"/>
          </a:xfrm>
          <a:prstGeom prst="rect">
            <a:avLst/>
          </a:prstGeom>
        </xdr:spPr>
      </xdr:pic>
    </xdr:grpSp>
    <xdr:clientData/>
  </xdr:twoCellAnchor>
  <xdr:twoCellAnchor editAs="oneCell">
    <xdr:from>
      <xdr:col>6</xdr:col>
      <xdr:colOff>260985</xdr:colOff>
      <xdr:row>114</xdr:row>
      <xdr:rowOff>1212</xdr:rowOff>
    </xdr:from>
    <xdr:to>
      <xdr:col>9</xdr:col>
      <xdr:colOff>580737</xdr:colOff>
      <xdr:row>120</xdr:row>
      <xdr:rowOff>37907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3157A09D-50AD-40FE-AFDF-D86A4FC65A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337685" y="29330592"/>
          <a:ext cx="2179032" cy="1316855"/>
        </a:xfrm>
        <a:prstGeom prst="rect">
          <a:avLst/>
        </a:prstGeom>
      </xdr:spPr>
    </xdr:pic>
    <xdr:clientData/>
  </xdr:twoCellAnchor>
  <xdr:twoCellAnchor editAs="oneCell">
    <xdr:from>
      <xdr:col>1</xdr:col>
      <xdr:colOff>7620</xdr:colOff>
      <xdr:row>118</xdr:row>
      <xdr:rowOff>29618</xdr:rowOff>
    </xdr:from>
    <xdr:to>
      <xdr:col>4</xdr:col>
      <xdr:colOff>624840</xdr:colOff>
      <xdr:row>124</xdr:row>
      <xdr:rowOff>152399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CC77B6C4-B3C0-41D1-B00C-D8ABFA108D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8600" y="30212438"/>
          <a:ext cx="2918460" cy="1837281"/>
        </a:xfrm>
        <a:prstGeom prst="rect">
          <a:avLst/>
        </a:prstGeom>
      </xdr:spPr>
    </xdr:pic>
    <xdr:clientData/>
  </xdr:twoCellAnchor>
  <xdr:twoCellAnchor editAs="oneCell">
    <xdr:from>
      <xdr:col>4</xdr:col>
      <xdr:colOff>487680</xdr:colOff>
      <xdr:row>125</xdr:row>
      <xdr:rowOff>106680</xdr:rowOff>
    </xdr:from>
    <xdr:to>
      <xdr:col>8</xdr:col>
      <xdr:colOff>253021</xdr:colOff>
      <xdr:row>131</xdr:row>
      <xdr:rowOff>184605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40D0416B-36C9-4527-9807-25E0F5764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009900" y="32468820"/>
          <a:ext cx="2874301" cy="1358085"/>
        </a:xfrm>
        <a:prstGeom prst="rect">
          <a:avLst/>
        </a:prstGeom>
      </xdr:spPr>
    </xdr:pic>
    <xdr:clientData/>
  </xdr:twoCellAnchor>
  <xdr:twoCellAnchor editAs="oneCell">
    <xdr:from>
      <xdr:col>5</xdr:col>
      <xdr:colOff>188594</xdr:colOff>
      <xdr:row>133</xdr:row>
      <xdr:rowOff>190500</xdr:rowOff>
    </xdr:from>
    <xdr:to>
      <xdr:col>9</xdr:col>
      <xdr:colOff>243839</xdr:colOff>
      <xdr:row>142</xdr:row>
      <xdr:rowOff>81665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182BC791-D301-4605-928C-4FCFEAB065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488054" y="34259520"/>
          <a:ext cx="2691765" cy="1811405"/>
        </a:xfrm>
        <a:prstGeom prst="rect">
          <a:avLst/>
        </a:prstGeom>
      </xdr:spPr>
    </xdr:pic>
    <xdr:clientData/>
  </xdr:twoCellAnchor>
  <xdr:twoCellAnchor editAs="oneCell">
    <xdr:from>
      <xdr:col>6</xdr:col>
      <xdr:colOff>573404</xdr:colOff>
      <xdr:row>150</xdr:row>
      <xdr:rowOff>47624</xdr:rowOff>
    </xdr:from>
    <xdr:to>
      <xdr:col>9</xdr:col>
      <xdr:colOff>491489</xdr:colOff>
      <xdr:row>152</xdr:row>
      <xdr:rowOff>88744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194215C6-271D-4A16-B7EA-87DB16EC36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650104" y="37743764"/>
          <a:ext cx="1777365" cy="1184120"/>
        </a:xfrm>
        <a:prstGeom prst="rect">
          <a:avLst/>
        </a:prstGeom>
      </xdr:spPr>
    </xdr:pic>
    <xdr:clientData/>
  </xdr:twoCellAnchor>
  <xdr:twoCellAnchor editAs="oneCell">
    <xdr:from>
      <xdr:col>6</xdr:col>
      <xdr:colOff>523875</xdr:colOff>
      <xdr:row>160</xdr:row>
      <xdr:rowOff>112394</xdr:rowOff>
    </xdr:from>
    <xdr:to>
      <xdr:col>10</xdr:col>
      <xdr:colOff>588645</xdr:colOff>
      <xdr:row>167</xdr:row>
      <xdr:rowOff>127444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5E6FE05F-5F2F-479D-935F-8944B9A868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600575" y="40658414"/>
          <a:ext cx="2701290" cy="1508570"/>
        </a:xfrm>
        <a:prstGeom prst="rect">
          <a:avLst/>
        </a:prstGeom>
      </xdr:spPr>
    </xdr:pic>
    <xdr:clientData/>
  </xdr:twoCellAnchor>
  <xdr:twoCellAnchor editAs="oneCell">
    <xdr:from>
      <xdr:col>6</xdr:col>
      <xdr:colOff>632460</xdr:colOff>
      <xdr:row>201</xdr:row>
      <xdr:rowOff>148590</xdr:rowOff>
    </xdr:from>
    <xdr:to>
      <xdr:col>14</xdr:col>
      <xdr:colOff>694698</xdr:colOff>
      <xdr:row>210</xdr:row>
      <xdr:rowOff>158115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E18950BD-B56D-4C09-B51D-E776AD4B05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4709160" y="49625250"/>
          <a:ext cx="5807718" cy="1929765"/>
        </a:xfrm>
        <a:prstGeom prst="rect">
          <a:avLst/>
        </a:prstGeom>
      </xdr:spPr>
    </xdr:pic>
    <xdr:clientData/>
  </xdr:twoCellAnchor>
  <xdr:twoCellAnchor editAs="oneCell">
    <xdr:from>
      <xdr:col>6</xdr:col>
      <xdr:colOff>83820</xdr:colOff>
      <xdr:row>1</xdr:row>
      <xdr:rowOff>91440</xdr:rowOff>
    </xdr:from>
    <xdr:to>
      <xdr:col>13</xdr:col>
      <xdr:colOff>548640</xdr:colOff>
      <xdr:row>9</xdr:row>
      <xdr:rowOff>403860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4F75A505-F789-4EA3-BFEE-3D9BF8DBB1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0520" y="304800"/>
          <a:ext cx="5433060" cy="20193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160020</xdr:colOff>
      <xdr:row>10</xdr:row>
      <xdr:rowOff>45720</xdr:rowOff>
    </xdr:from>
    <xdr:to>
      <xdr:col>11</xdr:col>
      <xdr:colOff>83820</xdr:colOff>
      <xdr:row>12</xdr:row>
      <xdr:rowOff>68580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7D96F696-113A-CF08-D9AB-CB9D6A2086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0" y="2446020"/>
          <a:ext cx="1478280" cy="449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5D8D9-A796-4948-AE46-892E2A1FDAC7}">
  <dimension ref="A1:O201"/>
  <sheetViews>
    <sheetView tabSelected="1" workbookViewId="0">
      <selection activeCell="A2" sqref="A2"/>
    </sheetView>
  </sheetViews>
  <sheetFormatPr defaultColWidth="9" defaultRowHeight="17.25" customHeight="1"/>
  <cols>
    <col min="1" max="1" width="2.8984375" style="2" customWidth="1"/>
    <col min="2" max="2" width="7.3984375" style="1" customWidth="1"/>
    <col min="3" max="3" width="12.59765625" style="1" customWidth="1"/>
    <col min="4" max="8" width="10.19921875" style="1" customWidth="1"/>
    <col min="9" max="9" width="4" style="1" customWidth="1"/>
    <col min="10" max="16" width="10.19921875" style="1" customWidth="1"/>
    <col min="17" max="16384" width="9" style="1"/>
  </cols>
  <sheetData>
    <row r="1" spans="1:15" ht="17.25" customHeight="1">
      <c r="A1" s="112" t="s">
        <v>108</v>
      </c>
      <c r="B1" s="112"/>
      <c r="C1" s="112"/>
      <c r="D1" s="112"/>
      <c r="E1" s="112"/>
      <c r="F1" s="112"/>
      <c r="G1" s="112"/>
    </row>
    <row r="9" spans="1:15" ht="17.25" customHeight="1">
      <c r="J9" s="2"/>
      <c r="K9" s="2"/>
      <c r="L9" s="2"/>
      <c r="M9" s="2"/>
      <c r="N9" s="2"/>
      <c r="O9" s="3"/>
    </row>
    <row r="10" spans="1:15" ht="37.799999999999997" customHeight="1">
      <c r="A10" s="1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7.25" customHeight="1">
      <c r="A11" s="1"/>
      <c r="C11" s="113" t="s">
        <v>0</v>
      </c>
      <c r="D11" s="113"/>
      <c r="E11" s="113"/>
      <c r="F11" s="113"/>
      <c r="G11" s="113"/>
      <c r="H11" s="113"/>
      <c r="I11" s="113"/>
      <c r="J11" s="5"/>
      <c r="K11" s="4"/>
      <c r="L11" s="4"/>
      <c r="M11" s="4"/>
      <c r="N11" s="4"/>
      <c r="O11" s="4"/>
    </row>
    <row r="12" spans="1:15" ht="17.25" customHeight="1">
      <c r="A12" s="1"/>
      <c r="D12" s="7" t="s">
        <v>1</v>
      </c>
      <c r="E12" s="6"/>
      <c r="G12" s="8"/>
      <c r="H12" s="9"/>
    </row>
    <row r="14" spans="1:15" ht="17.25" customHeight="1">
      <c r="D14" s="114" t="s">
        <v>2</v>
      </c>
      <c r="E14" s="10" t="s">
        <v>3</v>
      </c>
      <c r="F14" s="11"/>
      <c r="G14" s="11"/>
      <c r="H14" s="11"/>
      <c r="I14" s="11"/>
      <c r="J14" s="11"/>
      <c r="K14" s="11"/>
      <c r="L14" s="11"/>
      <c r="M14" s="11"/>
      <c r="N14" s="12"/>
    </row>
    <row r="15" spans="1:15" ht="17.25" customHeight="1">
      <c r="D15" s="115"/>
      <c r="E15" s="13" t="s">
        <v>4</v>
      </c>
      <c r="F15" s="14"/>
      <c r="G15" s="14"/>
      <c r="H15" s="14"/>
      <c r="I15" s="14"/>
      <c r="J15" s="14"/>
      <c r="K15" s="14"/>
      <c r="L15" s="14"/>
      <c r="M15" s="14"/>
      <c r="N15" s="15"/>
    </row>
    <row r="16" spans="1:15" ht="17.25" customHeight="1">
      <c r="D16" s="115"/>
      <c r="E16" s="13" t="s">
        <v>5</v>
      </c>
      <c r="F16" s="14"/>
      <c r="G16" s="14"/>
      <c r="H16" s="14"/>
      <c r="I16" s="14"/>
      <c r="J16" s="14"/>
      <c r="K16" s="14"/>
      <c r="L16" s="14"/>
      <c r="M16" s="14"/>
      <c r="N16" s="15"/>
    </row>
    <row r="17" spans="2:14" ht="17.25" customHeight="1">
      <c r="D17" s="115"/>
      <c r="E17" s="13" t="s">
        <v>6</v>
      </c>
      <c r="F17" s="14"/>
      <c r="G17" s="14"/>
      <c r="H17" s="14"/>
      <c r="I17" s="14"/>
      <c r="J17" s="14"/>
      <c r="K17" s="14"/>
      <c r="L17" s="14"/>
      <c r="M17" s="14"/>
      <c r="N17" s="15"/>
    </row>
    <row r="18" spans="2:14" ht="17.25" customHeight="1" thickBot="1">
      <c r="D18" s="116"/>
      <c r="E18" s="16" t="s">
        <v>7</v>
      </c>
      <c r="F18" s="17"/>
      <c r="G18" s="17"/>
      <c r="H18" s="17"/>
      <c r="I18" s="17"/>
      <c r="J18" s="17"/>
      <c r="K18" s="17"/>
      <c r="L18" s="17"/>
      <c r="M18" s="17"/>
      <c r="N18" s="18"/>
    </row>
    <row r="19" spans="2:14" ht="17.25" customHeight="1" thickTop="1"/>
    <row r="21" spans="2:14" ht="17.25" customHeight="1" thickBot="1">
      <c r="B21" s="117" t="s">
        <v>8</v>
      </c>
      <c r="C21" s="118"/>
      <c r="D21" s="119"/>
    </row>
    <row r="22" spans="2:14" ht="17.25" customHeight="1" thickTop="1"/>
    <row r="23" spans="2:14" ht="19.5" customHeight="1">
      <c r="B23" s="1" t="s">
        <v>9</v>
      </c>
    </row>
    <row r="24" spans="2:14" ht="19.5" customHeight="1">
      <c r="B24" s="1" t="s">
        <v>10</v>
      </c>
    </row>
    <row r="25" spans="2:14" ht="19.5" customHeight="1">
      <c r="B25" s="19" t="s">
        <v>11</v>
      </c>
    </row>
    <row r="26" spans="2:14" ht="19.5" customHeight="1">
      <c r="B26" s="19" t="s">
        <v>12</v>
      </c>
    </row>
    <row r="27" spans="2:14" ht="19.5" customHeight="1">
      <c r="B27" s="19" t="s">
        <v>13</v>
      </c>
    </row>
    <row r="28" spans="2:14" ht="19.5" customHeight="1">
      <c r="B28" s="1" t="s">
        <v>14</v>
      </c>
    </row>
    <row r="29" spans="2:14" ht="19.5" customHeight="1">
      <c r="B29" s="1" t="s">
        <v>15</v>
      </c>
    </row>
    <row r="30" spans="2:14" ht="19.5" customHeight="1">
      <c r="B30" s="1" t="s">
        <v>16</v>
      </c>
    </row>
    <row r="31" spans="2:14" ht="19.5" customHeight="1">
      <c r="B31" s="1" t="s">
        <v>17</v>
      </c>
    </row>
    <row r="32" spans="2:14" ht="19.5" customHeight="1">
      <c r="B32" s="1" t="s">
        <v>18</v>
      </c>
    </row>
    <row r="33" spans="1:14" ht="19.5" customHeight="1">
      <c r="B33" s="1" t="s">
        <v>19</v>
      </c>
    </row>
    <row r="36" spans="1:14" ht="17.25" customHeight="1">
      <c r="A36" s="1"/>
      <c r="C36" s="120" t="s">
        <v>20</v>
      </c>
      <c r="D36" s="121"/>
      <c r="E36" s="121"/>
      <c r="F36" s="121"/>
      <c r="G36" s="122"/>
    </row>
    <row r="37" spans="1:14" ht="17.25" customHeight="1" thickBot="1">
      <c r="A37" s="1"/>
      <c r="C37" s="123"/>
      <c r="D37" s="124"/>
      <c r="E37" s="124"/>
      <c r="F37" s="124"/>
      <c r="G37" s="125"/>
    </row>
    <row r="38" spans="1:14" ht="17.25" customHeight="1" thickTop="1"/>
    <row r="46" spans="1:14" ht="17.25" customHeight="1">
      <c r="K46" s="108" t="s">
        <v>21</v>
      </c>
      <c r="L46" s="108"/>
      <c r="M46" s="108"/>
      <c r="N46" s="108"/>
    </row>
    <row r="49" spans="2:13" ht="17.25" customHeight="1">
      <c r="B49" s="107" t="s">
        <v>22</v>
      </c>
      <c r="C49" s="107"/>
      <c r="D49" s="107"/>
      <c r="E49" s="107"/>
      <c r="J49" s="107" t="s">
        <v>22</v>
      </c>
      <c r="K49" s="107"/>
      <c r="L49" s="107"/>
      <c r="M49" s="107"/>
    </row>
    <row r="50" spans="2:13" ht="204" customHeight="1"/>
    <row r="52" spans="2:13" ht="17.25" customHeight="1" thickBot="1">
      <c r="B52" s="20" t="s">
        <v>23</v>
      </c>
    </row>
    <row r="53" spans="2:13" ht="17.25" customHeight="1" thickTop="1" thickBot="1">
      <c r="C53" s="1" t="s">
        <v>24</v>
      </c>
      <c r="G53" s="21"/>
      <c r="J53" s="4"/>
      <c r="K53" s="4"/>
    </row>
    <row r="54" spans="2:13" ht="17.25" customHeight="1">
      <c r="G54" s="21"/>
      <c r="J54" s="4"/>
      <c r="K54" s="22" t="s">
        <v>25</v>
      </c>
      <c r="L54" s="23" t="s">
        <v>26</v>
      </c>
      <c r="M54" s="24" t="s">
        <v>27</v>
      </c>
    </row>
    <row r="55" spans="2:13" ht="17.25" customHeight="1">
      <c r="C55" s="126" t="s">
        <v>28</v>
      </c>
      <c r="D55" s="126"/>
      <c r="E55" s="1" t="s">
        <v>29</v>
      </c>
      <c r="G55" s="26"/>
      <c r="J55" s="4"/>
      <c r="K55" s="95" t="s">
        <v>30</v>
      </c>
      <c r="L55" s="27">
        <v>128</v>
      </c>
      <c r="M55" s="28" t="str">
        <f>IF(L55&gt;=150,"合格","不合格")</f>
        <v>不合格</v>
      </c>
    </row>
    <row r="56" spans="2:13" ht="17.25" customHeight="1">
      <c r="E56" s="1" t="s">
        <v>31</v>
      </c>
      <c r="G56" s="21"/>
      <c r="J56" s="4"/>
      <c r="K56" s="96" t="s">
        <v>32</v>
      </c>
      <c r="L56" s="29">
        <v>178</v>
      </c>
      <c r="M56" s="30" t="str">
        <f t="shared" ref="M56:M62" si="0">IF(L56&gt;=150,"合格","不合格")</f>
        <v>合格</v>
      </c>
    </row>
    <row r="57" spans="2:13" ht="17.25" customHeight="1">
      <c r="E57" s="1" t="s">
        <v>33</v>
      </c>
      <c r="G57" s="21"/>
      <c r="J57" s="4"/>
      <c r="K57" s="96" t="s">
        <v>34</v>
      </c>
      <c r="L57" s="29">
        <v>150</v>
      </c>
      <c r="M57" s="30" t="str">
        <f t="shared" si="0"/>
        <v>合格</v>
      </c>
    </row>
    <row r="58" spans="2:13" ht="17.25" customHeight="1">
      <c r="J58" s="4"/>
      <c r="K58" s="96" t="s">
        <v>35</v>
      </c>
      <c r="L58" s="29">
        <v>149</v>
      </c>
      <c r="M58" s="30" t="str">
        <f t="shared" si="0"/>
        <v>不合格</v>
      </c>
    </row>
    <row r="59" spans="2:13" ht="17.25" customHeight="1" thickBot="1">
      <c r="B59" s="31" t="s">
        <v>36</v>
      </c>
      <c r="J59" s="4"/>
      <c r="K59" s="96" t="s">
        <v>37</v>
      </c>
      <c r="L59" s="29">
        <v>165</v>
      </c>
      <c r="M59" s="30" t="str">
        <f t="shared" si="0"/>
        <v>合格</v>
      </c>
    </row>
    <row r="60" spans="2:13" ht="20.25" customHeight="1" thickTop="1">
      <c r="C60" s="1" t="s">
        <v>38</v>
      </c>
      <c r="J60" s="4"/>
      <c r="K60" s="96" t="s">
        <v>39</v>
      </c>
      <c r="L60" s="29">
        <v>152</v>
      </c>
      <c r="M60" s="30" t="str">
        <f t="shared" si="0"/>
        <v>合格</v>
      </c>
    </row>
    <row r="61" spans="2:13" ht="20.25" customHeight="1">
      <c r="B61" s="25"/>
      <c r="C61" s="1" t="s">
        <v>40</v>
      </c>
      <c r="J61" s="4"/>
      <c r="K61" s="96" t="s">
        <v>41</v>
      </c>
      <c r="L61" s="29">
        <v>138</v>
      </c>
      <c r="M61" s="30" t="str">
        <f t="shared" si="0"/>
        <v>不合格</v>
      </c>
    </row>
    <row r="62" spans="2:13" ht="20.25" customHeight="1" thickBot="1">
      <c r="B62" s="25"/>
      <c r="C62" s="1" t="s">
        <v>42</v>
      </c>
      <c r="J62" s="4"/>
      <c r="K62" s="97" t="s">
        <v>43</v>
      </c>
      <c r="L62" s="32">
        <v>181</v>
      </c>
      <c r="M62" s="33" t="str">
        <f t="shared" si="0"/>
        <v>合格</v>
      </c>
    </row>
    <row r="63" spans="2:13" ht="20.25" customHeight="1">
      <c r="B63" s="25"/>
      <c r="C63" s="1" t="s">
        <v>44</v>
      </c>
      <c r="J63" s="4"/>
      <c r="K63" s="34" t="s">
        <v>45</v>
      </c>
    </row>
    <row r="64" spans="2:13" ht="20.25" customHeight="1">
      <c r="B64" s="25"/>
      <c r="C64" s="1" t="s">
        <v>46</v>
      </c>
      <c r="J64" s="4"/>
      <c r="K64" s="34"/>
    </row>
    <row r="65" spans="2:13" ht="20.25" customHeight="1">
      <c r="B65" s="25"/>
      <c r="C65" s="1" t="s">
        <v>47</v>
      </c>
      <c r="J65" s="4"/>
    </row>
    <row r="66" spans="2:13" ht="20.25" customHeight="1">
      <c r="C66" s="1" t="s">
        <v>48</v>
      </c>
      <c r="J66" s="35"/>
      <c r="K66" s="108" t="s">
        <v>49</v>
      </c>
      <c r="L66" s="108"/>
      <c r="M66" s="108"/>
    </row>
    <row r="67" spans="2:13" ht="20.25" customHeight="1" thickBot="1">
      <c r="C67" s="1" t="s">
        <v>50</v>
      </c>
      <c r="J67" s="35"/>
    </row>
    <row r="68" spans="2:13" ht="17.25" customHeight="1">
      <c r="J68" s="35"/>
      <c r="K68" s="22" t="s">
        <v>25</v>
      </c>
      <c r="L68" s="23" t="s">
        <v>26</v>
      </c>
      <c r="M68" s="24" t="s">
        <v>27</v>
      </c>
    </row>
    <row r="69" spans="2:13" ht="17.25" customHeight="1">
      <c r="B69" s="25"/>
      <c r="J69" s="35"/>
      <c r="K69" s="95" t="s">
        <v>30</v>
      </c>
      <c r="L69" s="27">
        <v>128</v>
      </c>
      <c r="M69" s="36"/>
    </row>
    <row r="70" spans="2:13" ht="17.25" customHeight="1">
      <c r="B70" s="25"/>
      <c r="J70" s="35"/>
      <c r="K70" s="96" t="s">
        <v>32</v>
      </c>
      <c r="L70" s="29">
        <v>178</v>
      </c>
      <c r="M70" s="37"/>
    </row>
    <row r="71" spans="2:13" ht="17.25" customHeight="1">
      <c r="B71" s="25"/>
      <c r="C71" s="38" t="s">
        <v>51</v>
      </c>
      <c r="J71" s="35"/>
      <c r="K71" s="96" t="s">
        <v>34</v>
      </c>
      <c r="L71" s="29">
        <v>150</v>
      </c>
      <c r="M71" s="37"/>
    </row>
    <row r="72" spans="2:13" ht="17.25" customHeight="1">
      <c r="C72" s="39" t="s">
        <v>52</v>
      </c>
      <c r="D72" s="127" t="s">
        <v>53</v>
      </c>
      <c r="E72" s="128"/>
      <c r="F72" s="127" t="s">
        <v>54</v>
      </c>
      <c r="G72" s="129"/>
      <c r="H72" s="129"/>
      <c r="I72" s="128"/>
      <c r="J72" s="35"/>
      <c r="K72" s="96" t="s">
        <v>35</v>
      </c>
      <c r="L72" s="29">
        <v>149</v>
      </c>
      <c r="M72" s="37"/>
    </row>
    <row r="73" spans="2:13" ht="17.25" customHeight="1">
      <c r="C73" s="40" t="s">
        <v>55</v>
      </c>
      <c r="D73" s="41" t="s">
        <v>56</v>
      </c>
      <c r="E73" s="41" t="s">
        <v>57</v>
      </c>
      <c r="F73" s="109" t="s">
        <v>58</v>
      </c>
      <c r="G73" s="110"/>
      <c r="H73" s="110"/>
      <c r="I73" s="111"/>
      <c r="J73" s="42"/>
      <c r="K73" s="96" t="s">
        <v>37</v>
      </c>
      <c r="L73" s="29">
        <v>165</v>
      </c>
      <c r="M73" s="37"/>
    </row>
    <row r="74" spans="2:13" ht="17.25" customHeight="1">
      <c r="C74" s="40" t="s">
        <v>59</v>
      </c>
      <c r="D74" s="41" t="s">
        <v>60</v>
      </c>
      <c r="E74" s="41" t="s">
        <v>61</v>
      </c>
      <c r="F74" s="109" t="s">
        <v>62</v>
      </c>
      <c r="G74" s="110"/>
      <c r="H74" s="110"/>
      <c r="I74" s="111"/>
      <c r="J74" s="42"/>
      <c r="K74" s="96" t="s">
        <v>39</v>
      </c>
      <c r="L74" s="29">
        <v>152</v>
      </c>
      <c r="M74" s="37"/>
    </row>
    <row r="75" spans="2:13" ht="17.25" customHeight="1">
      <c r="K75" s="96" t="s">
        <v>41</v>
      </c>
      <c r="L75" s="29">
        <v>138</v>
      </c>
      <c r="M75" s="37"/>
    </row>
    <row r="76" spans="2:13" ht="17.25" customHeight="1" thickBot="1">
      <c r="K76" s="97" t="s">
        <v>43</v>
      </c>
      <c r="L76" s="32">
        <v>181</v>
      </c>
      <c r="M76" s="43"/>
    </row>
    <row r="79" spans="2:13" ht="17.25" customHeight="1">
      <c r="J79" s="35"/>
    </row>
    <row r="80" spans="2:13" ht="17.25" customHeight="1">
      <c r="C80" s="1" t="s">
        <v>63</v>
      </c>
      <c r="J80" s="35"/>
    </row>
    <row r="81" spans="2:15" ht="17.25" customHeight="1">
      <c r="J81" s="35"/>
      <c r="L81" s="4"/>
      <c r="M81" s="4"/>
      <c r="N81" s="44"/>
      <c r="O81" s="34"/>
    </row>
    <row r="82" spans="2:15" ht="17.25" customHeight="1">
      <c r="C82" s="130" t="s">
        <v>64</v>
      </c>
      <c r="D82" s="131"/>
      <c r="E82" s="136" t="s">
        <v>109</v>
      </c>
      <c r="F82" s="136"/>
      <c r="G82" s="136"/>
      <c r="H82" s="136"/>
      <c r="I82" s="136"/>
      <c r="J82" s="136"/>
      <c r="K82" s="137"/>
      <c r="L82" s="4"/>
      <c r="M82" s="4"/>
      <c r="N82" s="44"/>
      <c r="O82" s="34"/>
    </row>
    <row r="83" spans="2:15" ht="17.25" customHeight="1">
      <c r="C83" s="132"/>
      <c r="D83" s="133"/>
      <c r="E83" s="138"/>
      <c r="F83" s="138"/>
      <c r="G83" s="138"/>
      <c r="H83" s="138"/>
      <c r="I83" s="138"/>
      <c r="J83" s="138"/>
      <c r="K83" s="139"/>
      <c r="L83" s="4"/>
      <c r="M83" s="4"/>
      <c r="N83" s="44"/>
      <c r="O83" s="34"/>
    </row>
    <row r="84" spans="2:15" ht="17.25" customHeight="1">
      <c r="C84" s="132"/>
      <c r="D84" s="133"/>
      <c r="E84" s="138"/>
      <c r="F84" s="138"/>
      <c r="G84" s="138"/>
      <c r="H84" s="138"/>
      <c r="I84" s="138"/>
      <c r="J84" s="138"/>
      <c r="K84" s="139"/>
      <c r="L84" s="4"/>
      <c r="M84" s="4"/>
      <c r="N84" s="44"/>
      <c r="O84" s="34"/>
    </row>
    <row r="85" spans="2:15" ht="17.25" customHeight="1">
      <c r="C85" s="132"/>
      <c r="D85" s="133"/>
      <c r="E85" s="138"/>
      <c r="F85" s="138"/>
      <c r="G85" s="138"/>
      <c r="H85" s="138"/>
      <c r="I85" s="138"/>
      <c r="J85" s="138"/>
      <c r="K85" s="139"/>
      <c r="L85" s="4"/>
      <c r="M85" s="4"/>
      <c r="N85" s="44"/>
      <c r="O85" s="34"/>
    </row>
    <row r="86" spans="2:15" ht="17.25" customHeight="1" thickBot="1">
      <c r="C86" s="134"/>
      <c r="D86" s="135"/>
      <c r="E86" s="140"/>
      <c r="F86" s="140"/>
      <c r="G86" s="140"/>
      <c r="H86" s="140"/>
      <c r="I86" s="140"/>
      <c r="J86" s="140"/>
      <c r="K86" s="141"/>
      <c r="L86" s="4"/>
      <c r="M86" s="4"/>
      <c r="N86" s="44"/>
      <c r="O86" s="34"/>
    </row>
    <row r="87" spans="2:15" ht="17.25" customHeight="1" thickTop="1">
      <c r="C87" s="45"/>
      <c r="D87" s="45"/>
      <c r="E87" s="46"/>
      <c r="F87" s="46"/>
      <c r="G87" s="46"/>
      <c r="H87" s="46"/>
      <c r="I87" s="46"/>
      <c r="J87" s="46"/>
      <c r="K87" s="46"/>
      <c r="L87" s="4"/>
      <c r="M87" s="4"/>
      <c r="N87" s="44"/>
      <c r="O87" s="34"/>
    </row>
    <row r="88" spans="2:15" ht="17.25" customHeight="1">
      <c r="C88" s="45"/>
      <c r="D88" s="45"/>
      <c r="E88" s="46"/>
      <c r="F88" s="46"/>
      <c r="G88" s="46"/>
      <c r="H88" s="46"/>
      <c r="I88" s="46"/>
      <c r="J88" s="46"/>
      <c r="K88" s="46"/>
      <c r="L88" s="4"/>
      <c r="M88" s="4"/>
      <c r="N88" s="44"/>
      <c r="O88" s="34"/>
    </row>
    <row r="89" spans="2:15" ht="17.25" customHeight="1">
      <c r="J89" s="35"/>
      <c r="L89" s="4"/>
      <c r="M89" s="4"/>
      <c r="N89" s="44"/>
      <c r="O89" s="34"/>
    </row>
    <row r="90" spans="2:15" ht="17.25" customHeight="1">
      <c r="B90" s="107" t="s">
        <v>22</v>
      </c>
      <c r="C90" s="107"/>
      <c r="D90" s="107"/>
      <c r="E90" s="107"/>
      <c r="J90" s="107" t="s">
        <v>22</v>
      </c>
      <c r="K90" s="107"/>
      <c r="L90" s="107"/>
      <c r="M90" s="107"/>
      <c r="N90" s="44"/>
      <c r="O90" s="34"/>
    </row>
    <row r="91" spans="2:15" ht="17.25" customHeight="1">
      <c r="J91" s="35"/>
      <c r="L91" s="4"/>
      <c r="M91" s="4"/>
      <c r="N91" s="44"/>
      <c r="O91" s="34"/>
    </row>
    <row r="92" spans="2:15" ht="17.25" customHeight="1">
      <c r="C92" s="47" t="s">
        <v>65</v>
      </c>
      <c r="K92" s="47" t="s">
        <v>65</v>
      </c>
    </row>
    <row r="94" spans="2:15" ht="123.75" customHeight="1"/>
    <row r="95" spans="2:15" ht="17.25" customHeight="1">
      <c r="C95" s="19" t="s">
        <v>112</v>
      </c>
      <c r="K95" s="19" t="s">
        <v>112</v>
      </c>
    </row>
    <row r="96" spans="2:15" ht="17.25" customHeight="1">
      <c r="C96" s="1" t="s">
        <v>113</v>
      </c>
      <c r="K96" s="1" t="s">
        <v>113</v>
      </c>
      <c r="O96" s="4"/>
    </row>
    <row r="97" spans="3:15" ht="17.25" customHeight="1">
      <c r="K97" s="142"/>
      <c r="L97" s="142"/>
      <c r="M97" s="4"/>
      <c r="N97" s="4"/>
      <c r="O97" s="4"/>
    </row>
    <row r="98" spans="3:15" ht="17.25" customHeight="1" thickBot="1">
      <c r="C98" s="48" t="s">
        <v>66</v>
      </c>
      <c r="D98" s="48"/>
      <c r="E98" s="48"/>
      <c r="F98" s="48"/>
      <c r="G98" s="48"/>
      <c r="J98" s="48" t="s">
        <v>66</v>
      </c>
      <c r="K98" s="48"/>
      <c r="L98" s="48"/>
      <c r="M98" s="48"/>
      <c r="N98" s="48"/>
    </row>
    <row r="99" spans="3:15" ht="17.25" customHeight="1">
      <c r="C99" s="49" t="s">
        <v>25</v>
      </c>
      <c r="D99" s="50" t="s">
        <v>67</v>
      </c>
      <c r="E99" s="50" t="s">
        <v>68</v>
      </c>
      <c r="F99" s="50" t="s">
        <v>69</v>
      </c>
      <c r="G99" s="51" t="s">
        <v>27</v>
      </c>
      <c r="J99" s="49" t="s">
        <v>25</v>
      </c>
      <c r="K99" s="50" t="s">
        <v>67</v>
      </c>
      <c r="L99" s="50" t="s">
        <v>68</v>
      </c>
      <c r="M99" s="50" t="s">
        <v>69</v>
      </c>
      <c r="N99" s="51" t="s">
        <v>27</v>
      </c>
    </row>
    <row r="100" spans="3:15" ht="17.25" customHeight="1">
      <c r="C100" s="98" t="s">
        <v>70</v>
      </c>
      <c r="D100" s="27">
        <v>55</v>
      </c>
      <c r="E100" s="27">
        <v>78</v>
      </c>
      <c r="F100" s="52">
        <f t="shared" ref="F100:F107" si="1">SUM(D100:E100)</f>
        <v>133</v>
      </c>
      <c r="G100" s="53" t="str">
        <f>IF(F100&gt;=150,"合格","不合格")</f>
        <v>不合格</v>
      </c>
      <c r="J100" s="98" t="s">
        <v>70</v>
      </c>
      <c r="K100" s="27">
        <v>55</v>
      </c>
      <c r="L100" s="27">
        <v>78</v>
      </c>
      <c r="M100" s="54"/>
      <c r="N100" s="53"/>
    </row>
    <row r="101" spans="3:15" ht="17.25" customHeight="1">
      <c r="C101" s="99" t="s">
        <v>71</v>
      </c>
      <c r="D101" s="29">
        <v>70</v>
      </c>
      <c r="E101" s="29">
        <v>81</v>
      </c>
      <c r="F101" s="55">
        <f t="shared" si="1"/>
        <v>151</v>
      </c>
      <c r="G101" s="56" t="str">
        <f t="shared" ref="G101:G107" si="2">IF(F101&gt;=150,"合格","不合格")</f>
        <v>合格</v>
      </c>
      <c r="J101" s="99" t="s">
        <v>71</v>
      </c>
      <c r="K101" s="29">
        <v>70</v>
      </c>
      <c r="L101" s="29">
        <v>81</v>
      </c>
      <c r="M101" s="57"/>
      <c r="N101" s="56"/>
    </row>
    <row r="102" spans="3:15" ht="17.25" customHeight="1">
      <c r="C102" s="99" t="s">
        <v>72</v>
      </c>
      <c r="D102" s="29">
        <v>67</v>
      </c>
      <c r="E102" s="29">
        <v>79</v>
      </c>
      <c r="F102" s="55">
        <f t="shared" si="1"/>
        <v>146</v>
      </c>
      <c r="G102" s="56" t="str">
        <f t="shared" si="2"/>
        <v>不合格</v>
      </c>
      <c r="J102" s="99" t="s">
        <v>72</v>
      </c>
      <c r="K102" s="29">
        <v>67</v>
      </c>
      <c r="L102" s="29">
        <v>79</v>
      </c>
      <c r="M102" s="57"/>
      <c r="N102" s="56"/>
    </row>
    <row r="103" spans="3:15" ht="17.25" customHeight="1">
      <c r="C103" s="99" t="s">
        <v>73</v>
      </c>
      <c r="D103" s="29">
        <v>68</v>
      </c>
      <c r="E103" s="29">
        <v>77</v>
      </c>
      <c r="F103" s="55">
        <f t="shared" si="1"/>
        <v>145</v>
      </c>
      <c r="G103" s="56" t="str">
        <f t="shared" si="2"/>
        <v>不合格</v>
      </c>
      <c r="J103" s="99" t="s">
        <v>73</v>
      </c>
      <c r="K103" s="29">
        <v>68</v>
      </c>
      <c r="L103" s="29">
        <v>77</v>
      </c>
      <c r="M103" s="57"/>
      <c r="N103" s="56"/>
    </row>
    <row r="104" spans="3:15" ht="17.25" customHeight="1">
      <c r="C104" s="99" t="s">
        <v>74</v>
      </c>
      <c r="D104" s="29">
        <v>85</v>
      </c>
      <c r="E104" s="29">
        <v>68</v>
      </c>
      <c r="F104" s="55">
        <f t="shared" si="1"/>
        <v>153</v>
      </c>
      <c r="G104" s="56" t="str">
        <f t="shared" si="2"/>
        <v>合格</v>
      </c>
      <c r="J104" s="99" t="s">
        <v>74</v>
      </c>
      <c r="K104" s="29">
        <v>85</v>
      </c>
      <c r="L104" s="29">
        <v>68</v>
      </c>
      <c r="M104" s="57"/>
      <c r="N104" s="56"/>
    </row>
    <row r="105" spans="3:15" ht="17.25" customHeight="1">
      <c r="C105" s="99" t="s">
        <v>75</v>
      </c>
      <c r="D105" s="29">
        <v>57</v>
      </c>
      <c r="E105" s="29">
        <v>70</v>
      </c>
      <c r="F105" s="55">
        <f t="shared" si="1"/>
        <v>127</v>
      </c>
      <c r="G105" s="56" t="str">
        <f t="shared" si="2"/>
        <v>不合格</v>
      </c>
      <c r="J105" s="99" t="s">
        <v>75</v>
      </c>
      <c r="K105" s="29">
        <v>57</v>
      </c>
      <c r="L105" s="29">
        <v>70</v>
      </c>
      <c r="M105" s="57"/>
      <c r="N105" s="56"/>
    </row>
    <row r="106" spans="3:15" ht="17.25" customHeight="1">
      <c r="C106" s="99" t="s">
        <v>76</v>
      </c>
      <c r="D106" s="29">
        <v>70</v>
      </c>
      <c r="E106" s="29">
        <v>79</v>
      </c>
      <c r="F106" s="55">
        <f t="shared" si="1"/>
        <v>149</v>
      </c>
      <c r="G106" s="56" t="str">
        <f t="shared" si="2"/>
        <v>不合格</v>
      </c>
      <c r="J106" s="99" t="s">
        <v>76</v>
      </c>
      <c r="K106" s="29">
        <v>70</v>
      </c>
      <c r="L106" s="29">
        <v>79</v>
      </c>
      <c r="M106" s="57"/>
      <c r="N106" s="56"/>
    </row>
    <row r="107" spans="3:15" ht="17.25" customHeight="1" thickBot="1">
      <c r="C107" s="100" t="s">
        <v>77</v>
      </c>
      <c r="D107" s="32">
        <v>68</v>
      </c>
      <c r="E107" s="32">
        <v>82</v>
      </c>
      <c r="F107" s="58">
        <f t="shared" si="1"/>
        <v>150</v>
      </c>
      <c r="G107" s="59" t="str">
        <f t="shared" si="2"/>
        <v>合格</v>
      </c>
      <c r="J107" s="100" t="s">
        <v>77</v>
      </c>
      <c r="K107" s="32">
        <v>68</v>
      </c>
      <c r="L107" s="32">
        <v>82</v>
      </c>
      <c r="M107" s="60"/>
      <c r="N107" s="59"/>
    </row>
    <row r="109" spans="3:15" ht="17.25" customHeight="1">
      <c r="C109" s="1" t="s">
        <v>78</v>
      </c>
      <c r="D109" s="19" t="s">
        <v>79</v>
      </c>
      <c r="J109" s="1" t="s">
        <v>78</v>
      </c>
      <c r="K109" s="19" t="s">
        <v>79</v>
      </c>
    </row>
    <row r="110" spans="3:15" ht="17.25" customHeight="1">
      <c r="D110" s="19" t="s">
        <v>114</v>
      </c>
      <c r="F110" s="61" t="s">
        <v>80</v>
      </c>
      <c r="G110" s="1" t="s">
        <v>81</v>
      </c>
      <c r="K110" s="19" t="s">
        <v>114</v>
      </c>
      <c r="M110" s="61" t="s">
        <v>80</v>
      </c>
      <c r="N110" s="1" t="s">
        <v>81</v>
      </c>
    </row>
    <row r="111" spans="3:15" ht="17.25" customHeight="1">
      <c r="D111" s="19" t="s">
        <v>115</v>
      </c>
      <c r="F111" s="62" t="s">
        <v>82</v>
      </c>
      <c r="G111" s="1" t="s">
        <v>81</v>
      </c>
      <c r="K111" s="19" t="s">
        <v>115</v>
      </c>
      <c r="M111" s="62" t="s">
        <v>82</v>
      </c>
      <c r="N111" s="1" t="s">
        <v>81</v>
      </c>
    </row>
    <row r="113" spans="2:13" ht="17.25" customHeight="1">
      <c r="C113" s="1" t="s">
        <v>83</v>
      </c>
      <c r="D113" s="1" t="s">
        <v>84</v>
      </c>
      <c r="J113" s="1" t="s">
        <v>83</v>
      </c>
      <c r="K113" s="1" t="s">
        <v>84</v>
      </c>
    </row>
    <row r="114" spans="2:13" ht="45.75" customHeight="1"/>
    <row r="115" spans="2:13" ht="17.25" customHeight="1">
      <c r="D115" s="63" t="s">
        <v>85</v>
      </c>
      <c r="E115" s="63" t="s">
        <v>86</v>
      </c>
      <c r="K115" s="63" t="s">
        <v>85</v>
      </c>
      <c r="L115" s="63" t="s">
        <v>86</v>
      </c>
    </row>
    <row r="116" spans="2:13" ht="17.25" customHeight="1">
      <c r="D116" s="101">
        <v>1</v>
      </c>
      <c r="E116" s="64">
        <f>LARGE($F$100:$F$107,D116)</f>
        <v>153</v>
      </c>
      <c r="K116" s="102">
        <v>1</v>
      </c>
      <c r="L116" s="65"/>
    </row>
    <row r="117" spans="2:13" ht="17.25" customHeight="1">
      <c r="D117" s="101">
        <v>2</v>
      </c>
      <c r="E117" s="64">
        <f>LARGE($F$100:$F$107,D117)</f>
        <v>151</v>
      </c>
      <c r="K117" s="102">
        <v>2</v>
      </c>
      <c r="L117" s="65"/>
    </row>
    <row r="118" spans="2:13" ht="17.25" customHeight="1">
      <c r="D118" s="101">
        <v>3</v>
      </c>
      <c r="E118" s="64">
        <f>LARGE($F$100:$F$107,D118)</f>
        <v>150</v>
      </c>
      <c r="K118" s="102">
        <v>3</v>
      </c>
      <c r="L118" s="65"/>
    </row>
    <row r="123" spans="2:13" ht="51" customHeight="1"/>
    <row r="125" spans="2:13" ht="36.6" customHeight="1"/>
    <row r="126" spans="2:13" ht="17.25" customHeight="1">
      <c r="B126" s="107" t="s">
        <v>87</v>
      </c>
      <c r="C126" s="107"/>
      <c r="D126" s="107"/>
      <c r="E126" s="107"/>
      <c r="J126" s="107" t="s">
        <v>87</v>
      </c>
      <c r="K126" s="107"/>
      <c r="L126" s="107"/>
      <c r="M126" s="107"/>
    </row>
    <row r="128" spans="2:13" ht="17.25" customHeight="1">
      <c r="C128" s="47" t="s">
        <v>65</v>
      </c>
      <c r="K128" s="47" t="s">
        <v>65</v>
      </c>
    </row>
    <row r="130" spans="2:14" ht="17.25" customHeight="1">
      <c r="K130" s="108" t="s">
        <v>88</v>
      </c>
      <c r="L130" s="108"/>
      <c r="M130" s="108"/>
    </row>
    <row r="132" spans="2:14" ht="17.25" customHeight="1" thickBot="1">
      <c r="B132" s="48" t="s">
        <v>66</v>
      </c>
      <c r="C132" s="48"/>
      <c r="D132" s="48"/>
      <c r="E132" s="48"/>
      <c r="K132" s="48" t="s">
        <v>66</v>
      </c>
      <c r="L132" s="48"/>
      <c r="M132" s="48"/>
      <c r="N132" s="48"/>
    </row>
    <row r="133" spans="2:14" ht="17.25" customHeight="1">
      <c r="B133" s="49" t="s">
        <v>25</v>
      </c>
      <c r="C133" s="50" t="s">
        <v>69</v>
      </c>
      <c r="D133" s="50" t="s">
        <v>85</v>
      </c>
      <c r="E133" s="51" t="s">
        <v>27</v>
      </c>
      <c r="K133" s="49" t="s">
        <v>25</v>
      </c>
      <c r="L133" s="50" t="s">
        <v>69</v>
      </c>
      <c r="M133" s="50" t="s">
        <v>85</v>
      </c>
      <c r="N133" s="51" t="s">
        <v>27</v>
      </c>
    </row>
    <row r="134" spans="2:14" ht="17.25" customHeight="1">
      <c r="B134" s="103" t="s">
        <v>70</v>
      </c>
      <c r="C134" s="152">
        <v>133</v>
      </c>
      <c r="D134" s="66">
        <f>_xlfn.RANK.EQ(C134,$C$134:$C$141,0)</f>
        <v>7</v>
      </c>
      <c r="E134" s="67" t="str">
        <f>IF(D134&lt;=5,"合格","")</f>
        <v/>
      </c>
      <c r="K134" s="103" t="s">
        <v>70</v>
      </c>
      <c r="L134" s="152">
        <v>133</v>
      </c>
      <c r="M134" s="66"/>
      <c r="N134" s="67"/>
    </row>
    <row r="135" spans="2:14" ht="17.25" customHeight="1">
      <c r="B135" s="104" t="s">
        <v>71</v>
      </c>
      <c r="C135" s="153">
        <v>151</v>
      </c>
      <c r="D135" s="68">
        <f t="shared" ref="D135:D141" si="3">_xlfn.RANK.EQ(C135,$C$134:$C$141,0)</f>
        <v>2</v>
      </c>
      <c r="E135" s="69" t="str">
        <f>IF(D135&lt;=5,"合格","")</f>
        <v>合格</v>
      </c>
      <c r="K135" s="104" t="s">
        <v>71</v>
      </c>
      <c r="L135" s="153">
        <v>151</v>
      </c>
      <c r="M135" s="68"/>
      <c r="N135" s="69"/>
    </row>
    <row r="136" spans="2:14" ht="17.25" customHeight="1">
      <c r="B136" s="104" t="s">
        <v>72</v>
      </c>
      <c r="C136" s="153">
        <v>146</v>
      </c>
      <c r="D136" s="68">
        <f t="shared" si="3"/>
        <v>5</v>
      </c>
      <c r="E136" s="69" t="str">
        <f t="shared" ref="E136:E141" si="4">IF(D136&lt;=5,"合格","")</f>
        <v>合格</v>
      </c>
      <c r="K136" s="104" t="s">
        <v>72</v>
      </c>
      <c r="L136" s="153">
        <v>146</v>
      </c>
      <c r="M136" s="68"/>
      <c r="N136" s="69"/>
    </row>
    <row r="137" spans="2:14" ht="17.25" customHeight="1">
      <c r="B137" s="104" t="s">
        <v>73</v>
      </c>
      <c r="C137" s="153">
        <v>145</v>
      </c>
      <c r="D137" s="68">
        <f t="shared" si="3"/>
        <v>6</v>
      </c>
      <c r="E137" s="69" t="str">
        <f t="shared" si="4"/>
        <v/>
      </c>
      <c r="K137" s="104" t="s">
        <v>73</v>
      </c>
      <c r="L137" s="153">
        <v>145</v>
      </c>
      <c r="M137" s="68"/>
      <c r="N137" s="69"/>
    </row>
    <row r="138" spans="2:14" ht="17.25" customHeight="1">
      <c r="B138" s="104" t="s">
        <v>74</v>
      </c>
      <c r="C138" s="153">
        <v>153</v>
      </c>
      <c r="D138" s="68">
        <f t="shared" si="3"/>
        <v>1</v>
      </c>
      <c r="E138" s="69" t="str">
        <f t="shared" si="4"/>
        <v>合格</v>
      </c>
      <c r="K138" s="104" t="s">
        <v>74</v>
      </c>
      <c r="L138" s="153">
        <v>153</v>
      </c>
      <c r="M138" s="68"/>
      <c r="N138" s="69"/>
    </row>
    <row r="139" spans="2:14" ht="17.25" customHeight="1">
      <c r="B139" s="104" t="s">
        <v>75</v>
      </c>
      <c r="C139" s="153">
        <v>127</v>
      </c>
      <c r="D139" s="68">
        <f t="shared" si="3"/>
        <v>8</v>
      </c>
      <c r="E139" s="69" t="str">
        <f t="shared" si="4"/>
        <v/>
      </c>
      <c r="K139" s="104" t="s">
        <v>75</v>
      </c>
      <c r="L139" s="153">
        <v>127</v>
      </c>
      <c r="M139" s="68"/>
      <c r="N139" s="69"/>
    </row>
    <row r="140" spans="2:14" ht="17.25" customHeight="1">
      <c r="B140" s="104" t="s">
        <v>76</v>
      </c>
      <c r="C140" s="153">
        <v>149</v>
      </c>
      <c r="D140" s="68">
        <f t="shared" si="3"/>
        <v>4</v>
      </c>
      <c r="E140" s="69" t="str">
        <f t="shared" si="4"/>
        <v>合格</v>
      </c>
      <c r="K140" s="104" t="s">
        <v>76</v>
      </c>
      <c r="L140" s="153">
        <v>149</v>
      </c>
      <c r="M140" s="68"/>
      <c r="N140" s="69"/>
    </row>
    <row r="141" spans="2:14" ht="17.25" customHeight="1" thickBot="1">
      <c r="B141" s="105" t="s">
        <v>77</v>
      </c>
      <c r="C141" s="154">
        <v>150</v>
      </c>
      <c r="D141" s="70">
        <f t="shared" si="3"/>
        <v>3</v>
      </c>
      <c r="E141" s="71" t="str">
        <f t="shared" si="4"/>
        <v>合格</v>
      </c>
      <c r="K141" s="106" t="s">
        <v>77</v>
      </c>
      <c r="L141" s="155">
        <v>150</v>
      </c>
      <c r="M141" s="72"/>
      <c r="N141" s="73"/>
    </row>
    <row r="142" spans="2:14" ht="17.25" customHeight="1" thickBot="1">
      <c r="B142" s="74" t="s">
        <v>89</v>
      </c>
      <c r="C142" s="75">
        <f>AVERAGE(C134:C141)</f>
        <v>144.25</v>
      </c>
      <c r="D142" s="76"/>
      <c r="E142" s="77"/>
      <c r="K142" s="74" t="s">
        <v>89</v>
      </c>
      <c r="L142" s="78"/>
      <c r="M142" s="76"/>
      <c r="N142" s="77"/>
    </row>
    <row r="144" spans="2:14" ht="17.25" customHeight="1">
      <c r="B144" s="156" t="s">
        <v>78</v>
      </c>
      <c r="C144" s="19" t="s">
        <v>116</v>
      </c>
      <c r="J144" s="156" t="s">
        <v>78</v>
      </c>
      <c r="K144" s="19" t="s">
        <v>116</v>
      </c>
    </row>
    <row r="146" spans="2:14" ht="17.25" customHeight="1">
      <c r="B146" s="156" t="s">
        <v>90</v>
      </c>
      <c r="C146" s="1" t="s">
        <v>117</v>
      </c>
      <c r="J146" s="156" t="s">
        <v>90</v>
      </c>
      <c r="K146" s="1" t="s">
        <v>117</v>
      </c>
    </row>
    <row r="148" spans="2:14" ht="17.25" customHeight="1">
      <c r="B148" s="156" t="s">
        <v>91</v>
      </c>
      <c r="C148" s="1" t="s">
        <v>118</v>
      </c>
      <c r="J148" s="156" t="s">
        <v>91</v>
      </c>
      <c r="K148" s="1" t="s">
        <v>118</v>
      </c>
    </row>
    <row r="150" spans="2:14" ht="17.25" customHeight="1">
      <c r="F150" s="79">
        <f>COUNTBLANK(E134:E141)</f>
        <v>3</v>
      </c>
      <c r="N150" s="79"/>
    </row>
    <row r="152" spans="2:14" ht="73.2" customHeight="1"/>
    <row r="154" spans="2:14" ht="17.25" customHeight="1">
      <c r="B154" s="156" t="s">
        <v>92</v>
      </c>
      <c r="C154" s="1" t="s">
        <v>119</v>
      </c>
      <c r="J154" s="156" t="s">
        <v>92</v>
      </c>
      <c r="K154" s="1" t="s">
        <v>119</v>
      </c>
    </row>
    <row r="156" spans="2:14" ht="17.25" customHeight="1">
      <c r="F156" s="80">
        <f>SUMIF(E134:E141,E135,C134:C141)</f>
        <v>749</v>
      </c>
      <c r="G156" s="81" t="s">
        <v>110</v>
      </c>
      <c r="N156" s="79"/>
    </row>
    <row r="160" spans="2:14" ht="17.25" customHeight="1">
      <c r="B160" s="156" t="s">
        <v>93</v>
      </c>
      <c r="C160" s="1" t="s">
        <v>94</v>
      </c>
      <c r="J160" s="156" t="s">
        <v>93</v>
      </c>
      <c r="K160" s="1" t="s">
        <v>94</v>
      </c>
    </row>
    <row r="162" spans="2:14" ht="17.25" customHeight="1">
      <c r="F162" s="79">
        <f>ROUNDDOWN(C142,1)</f>
        <v>144.19999999999999</v>
      </c>
      <c r="N162" s="79"/>
    </row>
    <row r="169" spans="2:14" ht="24" customHeight="1">
      <c r="C169" s="143" t="s">
        <v>95</v>
      </c>
      <c r="D169" s="145" t="s">
        <v>96</v>
      </c>
      <c r="E169" s="145"/>
      <c r="F169" s="146" t="s">
        <v>111</v>
      </c>
      <c r="G169" s="147"/>
      <c r="H169" s="147"/>
      <c r="I169" s="147"/>
      <c r="J169" s="147"/>
      <c r="K169" s="147"/>
      <c r="L169" s="147"/>
      <c r="M169" s="147"/>
      <c r="N169" s="148"/>
    </row>
    <row r="170" spans="2:14" ht="24" customHeight="1" thickBot="1">
      <c r="C170" s="144"/>
      <c r="D170" s="151" t="s">
        <v>97</v>
      </c>
      <c r="E170" s="151"/>
      <c r="F170" s="149"/>
      <c r="G170" s="149"/>
      <c r="H170" s="149"/>
      <c r="I170" s="149"/>
      <c r="J170" s="149"/>
      <c r="K170" s="149"/>
      <c r="L170" s="149"/>
      <c r="M170" s="149"/>
      <c r="N170" s="150"/>
    </row>
    <row r="171" spans="2:14" ht="17.25" customHeight="1" thickTop="1"/>
    <row r="172" spans="2:14" ht="17.25" customHeight="1">
      <c r="E172" s="2" t="s">
        <v>98</v>
      </c>
    </row>
    <row r="175" spans="2:14" ht="17.25" customHeight="1">
      <c r="B175" s="107" t="s">
        <v>87</v>
      </c>
      <c r="C175" s="107"/>
      <c r="D175" s="107"/>
      <c r="E175" s="107"/>
      <c r="J175" s="107" t="s">
        <v>87</v>
      </c>
      <c r="K175" s="107"/>
      <c r="L175" s="107"/>
      <c r="M175" s="107"/>
    </row>
    <row r="176" spans="2:14" ht="17.25" customHeight="1">
      <c r="B176" s="2"/>
    </row>
    <row r="177" spans="2:13" ht="17.25" customHeight="1" thickBot="1">
      <c r="B177" s="82" t="s">
        <v>23</v>
      </c>
      <c r="C177" s="1" t="s">
        <v>99</v>
      </c>
    </row>
    <row r="178" spans="2:13" ht="17.25" customHeight="1" thickTop="1">
      <c r="J178" s="1" t="s">
        <v>100</v>
      </c>
    </row>
    <row r="179" spans="2:13" ht="17.25" customHeight="1">
      <c r="D179" s="4"/>
      <c r="E179" s="4"/>
      <c r="F179" s="4"/>
      <c r="G179" s="4"/>
      <c r="J179" s="83" t="s">
        <v>101</v>
      </c>
    </row>
    <row r="180" spans="2:13" ht="17.25" customHeight="1">
      <c r="C180" s="63" t="s">
        <v>102</v>
      </c>
      <c r="D180" s="63" t="s">
        <v>103</v>
      </c>
      <c r="E180" s="63" t="s">
        <v>104</v>
      </c>
      <c r="F180" s="63" t="s">
        <v>105</v>
      </c>
      <c r="J180" s="1" t="s">
        <v>106</v>
      </c>
    </row>
    <row r="181" spans="2:13" ht="17.25" customHeight="1">
      <c r="C181" s="84">
        <f ca="1">TODAY()</f>
        <v>45120</v>
      </c>
      <c r="D181" s="85">
        <v>120</v>
      </c>
      <c r="E181" s="85">
        <v>1000</v>
      </c>
      <c r="F181" s="86">
        <f t="shared" ref="F181:F186" si="5">D181*E181</f>
        <v>120000</v>
      </c>
      <c r="J181" s="87" t="s">
        <v>120</v>
      </c>
    </row>
    <row r="182" spans="2:13" ht="17.25" customHeight="1">
      <c r="C182" s="84">
        <f ca="1">C181+1</f>
        <v>45121</v>
      </c>
      <c r="D182" s="85">
        <v>90</v>
      </c>
      <c r="E182" s="85">
        <v>1000</v>
      </c>
      <c r="F182" s="85">
        <f t="shared" si="5"/>
        <v>90000</v>
      </c>
      <c r="J182" s="157" t="s">
        <v>121</v>
      </c>
    </row>
    <row r="183" spans="2:13" ht="17.25" customHeight="1">
      <c r="C183" s="84">
        <f t="shared" ref="C183:C186" ca="1" si="6">C182+1</f>
        <v>45122</v>
      </c>
      <c r="D183" s="85">
        <v>130</v>
      </c>
      <c r="E183" s="85">
        <v>1000</v>
      </c>
      <c r="F183" s="85">
        <f t="shared" si="5"/>
        <v>130000</v>
      </c>
    </row>
    <row r="184" spans="2:13" ht="17.25" customHeight="1">
      <c r="C184" s="88">
        <f t="shared" ca="1" si="6"/>
        <v>45123</v>
      </c>
      <c r="D184" s="85"/>
      <c r="E184" s="85">
        <v>1000</v>
      </c>
      <c r="F184" s="89">
        <f t="shared" si="5"/>
        <v>0</v>
      </c>
      <c r="J184" s="158" t="s">
        <v>122</v>
      </c>
      <c r="K184" s="159"/>
      <c r="L184" s="159"/>
      <c r="M184" s="159"/>
    </row>
    <row r="185" spans="2:13" ht="17.25" customHeight="1">
      <c r="C185" s="88">
        <f t="shared" ca="1" si="6"/>
        <v>45124</v>
      </c>
      <c r="D185" s="85"/>
      <c r="E185" s="85">
        <v>1000</v>
      </c>
      <c r="F185" s="89">
        <f t="shared" si="5"/>
        <v>0</v>
      </c>
      <c r="J185" s="159" t="s">
        <v>123</v>
      </c>
      <c r="K185" s="159"/>
      <c r="L185" s="159"/>
      <c r="M185" s="159"/>
    </row>
    <row r="186" spans="2:13" ht="17.25" customHeight="1">
      <c r="C186" s="88">
        <f t="shared" ca="1" si="6"/>
        <v>45125</v>
      </c>
      <c r="D186" s="85"/>
      <c r="E186" s="85">
        <v>1000</v>
      </c>
      <c r="F186" s="89">
        <f t="shared" si="5"/>
        <v>0</v>
      </c>
    </row>
    <row r="187" spans="2:13" ht="17.25" customHeight="1">
      <c r="C187" s="90" t="s">
        <v>107</v>
      </c>
      <c r="D187" s="85">
        <f>SUM(D181:D186)</f>
        <v>340</v>
      </c>
      <c r="E187" s="85">
        <f>SUM(E181:E186)</f>
        <v>6000</v>
      </c>
      <c r="F187" s="91">
        <f>SUM(F181:F186)</f>
        <v>340000</v>
      </c>
    </row>
    <row r="188" spans="2:13" ht="17.25" customHeight="1">
      <c r="C188" s="92"/>
    </row>
    <row r="191" spans="2:13" ht="17.25" customHeight="1">
      <c r="C191" s="47" t="s">
        <v>65</v>
      </c>
      <c r="K191" s="47" t="s">
        <v>65</v>
      </c>
    </row>
    <row r="194" spans="3:14" ht="17.25" customHeight="1">
      <c r="C194" s="63" t="s">
        <v>102</v>
      </c>
      <c r="D194" s="63" t="s">
        <v>103</v>
      </c>
      <c r="E194" s="63" t="s">
        <v>104</v>
      </c>
      <c r="F194" s="63" t="s">
        <v>105</v>
      </c>
      <c r="K194" s="63" t="s">
        <v>102</v>
      </c>
      <c r="L194" s="63" t="s">
        <v>103</v>
      </c>
      <c r="M194" s="63" t="s">
        <v>104</v>
      </c>
      <c r="N194" s="63" t="s">
        <v>105</v>
      </c>
    </row>
    <row r="195" spans="3:14" ht="17.25" customHeight="1">
      <c r="C195" s="84">
        <f ca="1">TODAY()</f>
        <v>45120</v>
      </c>
      <c r="D195" s="85">
        <v>120</v>
      </c>
      <c r="E195" s="85">
        <v>1000</v>
      </c>
      <c r="F195" s="93">
        <f t="shared" ref="F195:F200" si="7">IF(D195="","",D195*E195)</f>
        <v>120000</v>
      </c>
      <c r="K195" s="84">
        <f ca="1">TODAY()</f>
        <v>45120</v>
      </c>
      <c r="L195" s="85">
        <v>120</v>
      </c>
      <c r="M195" s="85">
        <v>1000</v>
      </c>
      <c r="N195" s="93"/>
    </row>
    <row r="196" spans="3:14" ht="17.25" customHeight="1">
      <c r="C196" s="84">
        <f ca="1">C195+1</f>
        <v>45121</v>
      </c>
      <c r="D196" s="85">
        <v>90</v>
      </c>
      <c r="E196" s="85">
        <v>1000</v>
      </c>
      <c r="F196" s="93">
        <f t="shared" si="7"/>
        <v>90000</v>
      </c>
      <c r="K196" s="84">
        <f ca="1">K195+1</f>
        <v>45121</v>
      </c>
      <c r="L196" s="85">
        <v>90</v>
      </c>
      <c r="M196" s="85">
        <v>1000</v>
      </c>
      <c r="N196" s="93"/>
    </row>
    <row r="197" spans="3:14" ht="17.25" customHeight="1">
      <c r="C197" s="84">
        <f t="shared" ref="C197:C200" ca="1" si="8">C196+1</f>
        <v>45122</v>
      </c>
      <c r="D197" s="85">
        <v>130</v>
      </c>
      <c r="E197" s="85">
        <v>1000</v>
      </c>
      <c r="F197" s="93">
        <f t="shared" si="7"/>
        <v>130000</v>
      </c>
      <c r="K197" s="84">
        <f t="shared" ref="K197:K200" ca="1" si="9">K196+1</f>
        <v>45122</v>
      </c>
      <c r="L197" s="85">
        <v>130</v>
      </c>
      <c r="M197" s="85">
        <v>1000</v>
      </c>
      <c r="N197" s="93"/>
    </row>
    <row r="198" spans="3:14" ht="17.25" customHeight="1">
      <c r="C198" s="88">
        <f t="shared" ca="1" si="8"/>
        <v>45123</v>
      </c>
      <c r="D198" s="85"/>
      <c r="E198" s="85">
        <v>1000</v>
      </c>
      <c r="F198" s="93" t="str">
        <f t="shared" si="7"/>
        <v/>
      </c>
      <c r="K198" s="88">
        <f t="shared" ca="1" si="9"/>
        <v>45123</v>
      </c>
      <c r="L198" s="85"/>
      <c r="M198" s="85">
        <v>1000</v>
      </c>
      <c r="N198" s="93"/>
    </row>
    <row r="199" spans="3:14" ht="17.25" customHeight="1">
      <c r="C199" s="88">
        <f t="shared" ca="1" si="8"/>
        <v>45124</v>
      </c>
      <c r="D199" s="85"/>
      <c r="E199" s="85">
        <v>1000</v>
      </c>
      <c r="F199" s="93" t="str">
        <f t="shared" si="7"/>
        <v/>
      </c>
      <c r="K199" s="88">
        <f t="shared" ca="1" si="9"/>
        <v>45124</v>
      </c>
      <c r="L199" s="85"/>
      <c r="M199" s="85">
        <v>1000</v>
      </c>
      <c r="N199" s="93"/>
    </row>
    <row r="200" spans="3:14" ht="17.25" customHeight="1">
      <c r="C200" s="88">
        <f t="shared" ca="1" si="8"/>
        <v>45125</v>
      </c>
      <c r="D200" s="85"/>
      <c r="E200" s="85">
        <v>1000</v>
      </c>
      <c r="F200" s="93" t="str">
        <f t="shared" si="7"/>
        <v/>
      </c>
      <c r="K200" s="88">
        <f t="shared" ca="1" si="9"/>
        <v>45125</v>
      </c>
      <c r="L200" s="85"/>
      <c r="M200" s="85">
        <v>1000</v>
      </c>
      <c r="N200" s="93"/>
    </row>
    <row r="201" spans="3:14" ht="17.25" customHeight="1">
      <c r="C201" s="94" t="s">
        <v>107</v>
      </c>
      <c r="D201" s="85">
        <f>SUM(D195:D200)</f>
        <v>340</v>
      </c>
      <c r="E201" s="85">
        <f>SUM(E195:E200)</f>
        <v>6000</v>
      </c>
      <c r="F201" s="91">
        <f>SUM(F195:F200)</f>
        <v>340000</v>
      </c>
      <c r="K201" s="94" t="s">
        <v>107</v>
      </c>
      <c r="L201" s="85">
        <f>SUM(L195:L200)</f>
        <v>340</v>
      </c>
      <c r="M201" s="85">
        <f>SUM(M195:M200)</f>
        <v>6000</v>
      </c>
      <c r="N201" s="91"/>
    </row>
  </sheetData>
  <mergeCells count="28">
    <mergeCell ref="J126:M126"/>
    <mergeCell ref="B126:E126"/>
    <mergeCell ref="K130:M130"/>
    <mergeCell ref="C169:C170"/>
    <mergeCell ref="D169:E169"/>
    <mergeCell ref="F169:N170"/>
    <mergeCell ref="D170:E170"/>
    <mergeCell ref="A1:G1"/>
    <mergeCell ref="C11:I11"/>
    <mergeCell ref="D14:D18"/>
    <mergeCell ref="B21:D21"/>
    <mergeCell ref="C36:G37"/>
    <mergeCell ref="J175:M175"/>
    <mergeCell ref="B175:E175"/>
    <mergeCell ref="K46:N46"/>
    <mergeCell ref="J49:M49"/>
    <mergeCell ref="B49:E49"/>
    <mergeCell ref="J90:M90"/>
    <mergeCell ref="B90:E90"/>
    <mergeCell ref="F74:I74"/>
    <mergeCell ref="C55:D55"/>
    <mergeCell ref="K66:M66"/>
    <mergeCell ref="D72:E72"/>
    <mergeCell ref="F72:I72"/>
    <mergeCell ref="F73:I73"/>
    <mergeCell ref="C82:D86"/>
    <mergeCell ref="E82:K86"/>
    <mergeCell ref="K97:L97"/>
  </mergeCells>
  <phoneticPr fontId="3"/>
  <conditionalFormatting sqref="F100:F107">
    <cfRule type="cellIs" dxfId="5" priority="1" operator="lessThan">
      <formula>150</formula>
    </cfRule>
    <cfRule type="cellIs" dxfId="4" priority="2" operator="greaterThanOrEqual">
      <formula>150</formula>
    </cfRule>
    <cfRule type="cellIs" dxfId="3" priority="3" operator="lessThan">
      <formula>140</formula>
    </cfRule>
    <cfRule type="cellIs" dxfId="2" priority="4" operator="greaterThan">
      <formula>140</formula>
    </cfRule>
    <cfRule type="cellIs" dxfId="1" priority="6" stopIfTrue="1" operator="greaterThanOrEqual">
      <formula>150</formula>
    </cfRule>
    <cfRule type="cellIs" dxfId="0" priority="7" stopIfTrue="1" operator="lessThan">
      <formula>150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2023-05-11T02:23:28Z</dcterms:created>
  <dcterms:modified xsi:type="dcterms:W3CDTF">2023-07-13T02:06:00Z</dcterms:modified>
</cp:coreProperties>
</file>