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6-関数練習\"/>
    </mc:Choice>
  </mc:AlternateContent>
  <xr:revisionPtr revIDLastSave="0" documentId="13_ncr:1_{845B570D-041A-47CA-A697-01A9AF358EF8}" xr6:coauthVersionLast="47" xr6:coauthVersionMax="47" xr10:uidLastSave="{00000000-0000-0000-0000-000000000000}"/>
  <bookViews>
    <workbookView xWindow="1164" yWindow="60" windowWidth="20472" windowHeight="12720" xr2:uid="{00B414D8-506E-4A5C-94D0-BCFA3C3151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8" i="1" l="1"/>
  <c r="E137" i="1"/>
  <c r="E136" i="1"/>
  <c r="E135" i="1"/>
  <c r="E134" i="1"/>
  <c r="E133" i="1"/>
  <c r="E132" i="1"/>
  <c r="P113" i="1"/>
  <c r="O113" i="1"/>
  <c r="N113" i="1"/>
  <c r="E113" i="1"/>
  <c r="D113" i="1"/>
  <c r="C113" i="1"/>
  <c r="C101" i="1"/>
  <c r="C100" i="1"/>
  <c r="C99" i="1"/>
  <c r="C98" i="1"/>
  <c r="D79" i="1"/>
  <c r="D78" i="1"/>
  <c r="D77" i="1"/>
  <c r="D66" i="1"/>
  <c r="D65" i="1"/>
  <c r="D64" i="1"/>
  <c r="M47" i="1"/>
  <c r="L47" i="1"/>
  <c r="K47" i="1"/>
  <c r="E46" i="1"/>
  <c r="D46" i="1"/>
  <c r="E45" i="1"/>
  <c r="D45" i="1"/>
  <c r="C45" i="1"/>
  <c r="C46" i="1" s="1"/>
  <c r="E43" i="1"/>
  <c r="E44" i="1" s="1"/>
  <c r="D43" i="1"/>
  <c r="D44" i="1" s="1"/>
  <c r="C43" i="1"/>
  <c r="E42" i="1"/>
  <c r="D42" i="1"/>
  <c r="C42" i="1"/>
  <c r="F41" i="1"/>
  <c r="E40" i="1"/>
  <c r="D40" i="1"/>
  <c r="C40" i="1"/>
  <c r="F39" i="1"/>
  <c r="E25" i="1"/>
  <c r="F43" i="1" l="1"/>
  <c r="C44" i="1"/>
  <c r="F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E25" authorId="0" shapeId="0" xr:uid="{E0A0E530-D76A-4606-A24D-9FCEF2B8A22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(L20:L27,"</t>
        </r>
        <r>
          <rPr>
            <b/>
            <sz val="14"/>
            <color indexed="12"/>
            <rFont val="ＭＳ Ｐゴシック"/>
            <family val="3"/>
            <charset val="128"/>
          </rPr>
          <t>&gt;=1970/1/1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81"/>
            <rFont val="ＭＳ Ｐゴシック"/>
            <family val="3"/>
            <charset val="128"/>
          </rPr>
          <t>1970年以降</t>
        </r>
        <r>
          <rPr>
            <sz val="12"/>
            <color indexed="81"/>
            <rFont val="ＭＳ Ｐゴシック"/>
            <family val="3"/>
            <charset val="128"/>
          </rPr>
          <t>」は、「</t>
        </r>
        <r>
          <rPr>
            <sz val="16"/>
            <color indexed="10"/>
            <rFont val="ＭＳ Ｐゴシック"/>
            <family val="3"/>
            <charset val="128"/>
          </rPr>
          <t xml:space="preserve"> </t>
        </r>
        <r>
          <rPr>
            <b/>
            <sz val="16"/>
            <color indexed="10"/>
            <rFont val="ＭＳ Ｐゴシック"/>
            <family val="3"/>
            <charset val="128"/>
          </rPr>
          <t>&gt;=1970/1/1</t>
        </r>
        <r>
          <rPr>
            <sz val="12"/>
            <color indexed="81"/>
            <rFont val="ＭＳ Ｐゴシック"/>
            <family val="3"/>
            <charset val="128"/>
          </rPr>
          <t xml:space="preserve"> 」と設定</t>
        </r>
      </text>
    </comment>
    <comment ref="C40" authorId="0" shapeId="0" xr:uid="{4626885A-36DD-45CC-BDE0-F166BB396006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統計関数=
</t>
        </r>
        <r>
          <rPr>
            <b/>
            <sz val="14"/>
            <color indexed="10"/>
            <rFont val="ＭＳ Ｐゴシック"/>
            <family val="3"/>
            <charset val="128"/>
          </rPr>
          <t>=RANK.EQ</t>
        </r>
        <r>
          <rPr>
            <b/>
            <sz val="14"/>
            <color indexed="81"/>
            <rFont val="ＭＳ Ｐゴシック"/>
            <family val="3"/>
            <charset val="128"/>
          </rPr>
          <t>(C39,</t>
        </r>
        <r>
          <rPr>
            <b/>
            <sz val="14"/>
            <color indexed="12"/>
            <rFont val="ＭＳ Ｐゴシック"/>
            <family val="3"/>
            <charset val="128"/>
          </rPr>
          <t>$C$39:$E$39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「点数」範囲は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絶対参照！</t>
        </r>
      </text>
    </comment>
    <comment ref="C46" authorId="0" shapeId="0" xr:uid="{D993311F-4D8D-48C8-B630-5341E8C00AE5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論理関数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C45&lt;70</t>
        </r>
        <r>
          <rPr>
            <b/>
            <sz val="14"/>
            <color indexed="81"/>
            <rFont val="ＭＳ Ｐゴシック"/>
            <family val="3"/>
            <charset val="128"/>
          </rPr>
          <t>,"追試",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「何も表示するな」＝「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  <comment ref="D64" authorId="1" shapeId="0" xr:uid="{FB8FA4CE-A9FC-4E4A-A6A5-92ACE726171C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LARGE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$C$45:$E$45</t>
        </r>
        <r>
          <rPr>
            <b/>
            <sz val="14"/>
            <color indexed="81"/>
            <rFont val="MS P ゴシック"/>
            <family val="3"/>
            <charset val="128"/>
          </rPr>
          <t>,1)</t>
        </r>
      </text>
    </comment>
    <comment ref="D77" authorId="1" shapeId="0" xr:uid="{988CC555-C8AD-43C8-9F23-2555B47470CD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SMALL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$C$45:$E$45</t>
        </r>
        <r>
          <rPr>
            <b/>
            <sz val="14"/>
            <color indexed="81"/>
            <rFont val="MS P ゴシック"/>
            <family val="3"/>
            <charset val="128"/>
          </rPr>
          <t>,1)</t>
        </r>
      </text>
    </comment>
    <comment ref="C98" authorId="0" shapeId="0" xr:uid="{42AA74CD-188D-4FA2-B450-9A8E3C88E6F5}">
      <text>
        <r>
          <rPr>
            <sz val="12"/>
            <color indexed="81"/>
            <rFont val="ＭＳ Ｐゴシック"/>
            <family val="3"/>
            <charset val="128"/>
          </rPr>
          <t>一問一問に関数式を設定しても良いのですが、
一つの方法として、
この「国語」セルに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(C104:C112,"&gt;=80")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と設定します。
（　</t>
        </r>
        <r>
          <rPr>
            <b/>
            <sz val="12"/>
            <color indexed="81"/>
            <rFont val="ＭＳ Ｐゴシック"/>
            <family val="3"/>
            <charset val="128"/>
          </rPr>
          <t>80以上は　</t>
        </r>
        <r>
          <rPr>
            <b/>
            <sz val="14"/>
            <color indexed="18"/>
            <rFont val="ＭＳ Ｐゴシック"/>
            <family val="3"/>
            <charset val="128"/>
          </rPr>
          <t>&gt;=80</t>
        </r>
        <r>
          <rPr>
            <sz val="14"/>
            <color indexed="18"/>
            <rFont val="ＭＳ Ｐゴシック"/>
            <family val="3"/>
            <charset val="128"/>
          </rPr>
          <t>　</t>
        </r>
        <r>
          <rPr>
            <sz val="12"/>
            <color indexed="81"/>
            <rFont val="ＭＳ Ｐゴシック"/>
            <family val="3"/>
            <charset val="128"/>
          </rPr>
          <t>）
次に、この計算式を下にコピーします。
「算数」「英語」「全体」に計算結果が表示されますが、</t>
        </r>
        <r>
          <rPr>
            <b/>
            <sz val="12"/>
            <color indexed="10"/>
            <rFont val="ＭＳ Ｐゴシック"/>
            <family val="3"/>
            <charset val="128"/>
          </rPr>
          <t>「範囲」の位置が違う</t>
        </r>
        <r>
          <rPr>
            <sz val="12"/>
            <color indexed="81"/>
            <rFont val="ＭＳ Ｐゴシック"/>
            <family val="3"/>
            <charset val="128"/>
          </rPr>
          <t>ため、不正解の状態です。
「算数」のセルをクリックして、「</t>
        </r>
        <r>
          <rPr>
            <b/>
            <sz val="12"/>
            <color indexed="81"/>
            <rFont val="ＭＳ Ｐゴシック"/>
            <family val="3"/>
            <charset val="128"/>
          </rPr>
          <t>数式バー</t>
        </r>
        <r>
          <rPr>
            <sz val="12"/>
            <color indexed="81"/>
            <rFont val="ＭＳ Ｐゴシック"/>
            <family val="3"/>
            <charset val="128"/>
          </rPr>
          <t>」を確認し、
範囲を設定してある部分をドラッグで選択します。
以下、「英語」「全体」を同様に｛</t>
        </r>
        <r>
          <rPr>
            <sz val="14"/>
            <color indexed="12"/>
            <rFont val="ＭＳ Ｐゴシック"/>
            <family val="3"/>
            <charset val="128"/>
          </rPr>
          <t>数式バー</t>
        </r>
        <r>
          <rPr>
            <sz val="12"/>
            <color indexed="81"/>
            <rFont val="ＭＳ Ｐゴシック"/>
            <family val="3"/>
            <charset val="128"/>
          </rPr>
          <t>｝で
範囲の訂正をします。</t>
        </r>
      </text>
    </comment>
    <comment ref="E132" authorId="0" shapeId="0" xr:uid="{24033BBC-95A7-42AD-AB26-6D8DEC205DC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D132*0.67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7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３３％引き</t>
        </r>
        <r>
          <rPr>
            <b/>
            <sz val="12"/>
            <color indexed="81"/>
            <rFont val="ＭＳ Ｐゴシック"/>
            <family val="3"/>
            <charset val="128"/>
          </rPr>
          <t>＝</t>
        </r>
        <r>
          <rPr>
            <b/>
            <sz val="14"/>
            <color indexed="10"/>
            <rFont val="ＭＳ Ｐゴシック"/>
            <family val="3"/>
            <charset val="128"/>
          </rPr>
          <t>０．６７</t>
        </r>
        <r>
          <rPr>
            <b/>
            <sz val="12"/>
            <color indexed="81"/>
            <rFont val="ＭＳ Ｐゴシック"/>
            <family val="3"/>
            <charset val="128"/>
          </rPr>
          <t>を
「標準価格」に乗算します。</t>
        </r>
      </text>
    </comment>
  </commentList>
</comments>
</file>

<file path=xl/sharedStrings.xml><?xml version="1.0" encoding="utf-8"?>
<sst xmlns="http://schemas.openxmlformats.org/spreadsheetml/2006/main" count="179" uniqueCount="84">
  <si>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</si>
  <si>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</si>
  <si>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</si>
  <si>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誕生日</t>
    <rPh sb="0" eb="3">
      <t>タンジョウビ</t>
    </rPh>
    <phoneticPr fontId="4"/>
  </si>
  <si>
    <t>住所</t>
    <rPh sb="0" eb="2">
      <t>ジュウショ</t>
    </rPh>
    <phoneticPr fontId="4"/>
  </si>
  <si>
    <t>販売額</t>
    <rPh sb="0" eb="2">
      <t>ハンバイ</t>
    </rPh>
    <rPh sb="2" eb="3">
      <t>ガク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</si>
  <si>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</si>
  <si>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</si>
  <si>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</si>
  <si>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</si>
  <si>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</si>
  <si>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</si>
  <si>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</si>
  <si>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（問題１）</t>
    <rPh sb="1" eb="3">
      <t>モンダイ</t>
    </rPh>
    <phoneticPr fontId="4"/>
  </si>
  <si>
    <t>佐藤</t>
    <rPh sb="0" eb="2">
      <t>サトウ</t>
    </rPh>
    <phoneticPr fontId="4"/>
  </si>
  <si>
    <t>千葉県</t>
  </si>
  <si>
    <t>犬養</t>
    <rPh sb="0" eb="1">
      <t>イヌ</t>
    </rPh>
    <rPh sb="1" eb="2">
      <t>ヤシナ</t>
    </rPh>
    <phoneticPr fontId="4"/>
  </si>
  <si>
    <t>人</t>
    <rPh sb="0" eb="1">
      <t>ニン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</si>
  <si>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</si>
  <si>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</si>
  <si>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</si>
  <si>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</si>
  <si>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r>
      <t>「追試」の判定は、</t>
    </r>
    <r>
      <rPr>
        <b/>
        <sz val="11"/>
        <rFont val="ＭＳ Ｐゴシック"/>
        <family val="3"/>
        <charset val="128"/>
      </rPr>
      <t/>
    </r>
    <rPh sb="1" eb="3">
      <t>ツイシ</t>
    </rPh>
    <rPh sb="5" eb="7">
      <t>ハンテイ</t>
    </rPh>
    <phoneticPr fontId="4"/>
  </si>
  <si>
    <r>
      <rPr>
        <b/>
        <sz val="12"/>
        <color rgb="FFFF0000"/>
        <rFont val="ＭＳ Ｐゴシック"/>
        <family val="3"/>
        <charset val="128"/>
      </rPr>
      <t>平均７０点未満</t>
    </r>
    <r>
      <rPr>
        <b/>
        <sz val="12"/>
        <rFont val="ＭＳ Ｐゴシック"/>
        <family val="3"/>
        <charset val="128"/>
      </rPr>
      <t>を「追試」</t>
    </r>
    <r>
      <rPr>
        <sz val="12"/>
        <color theme="1"/>
        <rFont val="ＭＳ Ｐゴシック"/>
        <family val="3"/>
        <charset val="128"/>
      </rPr>
      <t>と表示しましょう。</t>
    </r>
    <rPh sb="5" eb="7">
      <t>ミマン</t>
    </rPh>
    <phoneticPr fontId="4"/>
  </si>
  <si>
    <t>森</t>
    <rPh sb="0" eb="1">
      <t>モリ</t>
    </rPh>
    <phoneticPr fontId="4"/>
  </si>
  <si>
    <t>北島</t>
    <rPh sb="0" eb="2">
      <t>キタジマ</t>
    </rPh>
    <phoneticPr fontId="4"/>
  </si>
  <si>
    <t>坂本</t>
    <rPh sb="0" eb="2">
      <t>サカモト</t>
    </rPh>
    <phoneticPr fontId="4"/>
  </si>
  <si>
    <t>平均点</t>
    <rPh sb="0" eb="2">
      <t>ヘイキン</t>
    </rPh>
    <rPh sb="2" eb="3">
      <t>テン</t>
    </rPh>
    <phoneticPr fontId="4"/>
  </si>
  <si>
    <t>英語</t>
    <rPh sb="0" eb="2">
      <t>エイゴ</t>
    </rPh>
    <phoneticPr fontId="4"/>
  </si>
  <si>
    <t>順位</t>
    <rPh sb="0" eb="2">
      <t>ジュンイ</t>
    </rPh>
    <phoneticPr fontId="4"/>
  </si>
  <si>
    <t>左のように作成してみましょう</t>
  </si>
  <si>
    <t>数学</t>
    <rPh sb="0" eb="2">
      <t>スウガク</t>
    </rPh>
    <phoneticPr fontId="4"/>
  </si>
  <si>
    <t>合計点</t>
    <rPh sb="0" eb="2">
      <t>ゴウケイ</t>
    </rPh>
    <rPh sb="2" eb="3">
      <t>テン</t>
    </rPh>
    <phoneticPr fontId="4"/>
  </si>
  <si>
    <t>平均点</t>
    <rPh sb="0" eb="3">
      <t>ヘイキンテン</t>
    </rPh>
    <phoneticPr fontId="4"/>
  </si>
  <si>
    <t>追試判定</t>
    <rPh sb="0" eb="2">
      <t>ツイシ</t>
    </rPh>
    <rPh sb="2" eb="4">
      <t>ハンテイ</t>
    </rPh>
    <phoneticPr fontId="4"/>
  </si>
  <si>
    <t>（問題２）</t>
    <rPh sb="1" eb="3">
      <t>モンダイ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</si>
  <si>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に計算式を設定しましょう。（統計関数）</t>
    </r>
    <rPh sb="15" eb="17">
      <t>トウケイ</t>
    </rPh>
    <rPh sb="17" eb="19">
      <t>カンスウ</t>
    </rPh>
    <phoneticPr fontId="4"/>
  </si>
  <si>
    <t>※絶対参照を上手に使って、「順位」項目を｛数式バー｝で変更すれば、一つづつ関数を設定しなくても済みますね。</t>
    <rPh sb="1" eb="3">
      <t>ゼッタイ</t>
    </rPh>
    <rPh sb="3" eb="5">
      <t>サンショウ</t>
    </rPh>
    <rPh sb="6" eb="8">
      <t>ジョウズ</t>
    </rPh>
    <rPh sb="9" eb="10">
      <t>ツカ</t>
    </rPh>
    <rPh sb="14" eb="16">
      <t>ジュンイ</t>
    </rPh>
    <rPh sb="17" eb="19">
      <t>コウモク</t>
    </rPh>
    <rPh sb="21" eb="23">
      <t>スウシキ</t>
    </rPh>
    <rPh sb="27" eb="29">
      <t>ヘンコウ</t>
    </rPh>
    <rPh sb="33" eb="34">
      <t>ヒト</t>
    </rPh>
    <rPh sb="37" eb="39">
      <t>カンスウ</t>
    </rPh>
    <rPh sb="40" eb="42">
      <t>セッテイ</t>
    </rPh>
    <rPh sb="47" eb="48">
      <t>ス</t>
    </rPh>
    <phoneticPr fontId="4"/>
  </si>
  <si>
    <r>
      <t>上の表より</t>
    </r>
    <r>
      <rPr>
        <b/>
        <sz val="12"/>
        <rFont val="ＭＳ Ｐゴシック"/>
        <family val="3"/>
        <charset val="128"/>
      </rPr>
      <t>個人別の平均点数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indexed="10"/>
        <rFont val="ＭＳ Ｐゴシック"/>
        <family val="3"/>
        <charset val="128"/>
      </rPr>
      <t>高い順</t>
    </r>
    <r>
      <rPr>
        <sz val="12"/>
        <color theme="1"/>
        <rFont val="ＭＳ Ｐゴシック"/>
        <family val="3"/>
        <charset val="128"/>
      </rPr>
      <t>に平均点を導きます。</t>
    </r>
    <rPh sb="0" eb="1">
      <t>ウエ</t>
    </rPh>
    <rPh sb="2" eb="3">
      <t>ヒョウ</t>
    </rPh>
    <rPh sb="5" eb="7">
      <t>コジン</t>
    </rPh>
    <rPh sb="7" eb="8">
      <t>ベツ</t>
    </rPh>
    <rPh sb="9" eb="11">
      <t>ヘイキン</t>
    </rPh>
    <rPh sb="11" eb="13">
      <t>テンスウ</t>
    </rPh>
    <rPh sb="14" eb="15">
      <t>タカ</t>
    </rPh>
    <rPh sb="16" eb="17">
      <t>ジュン</t>
    </rPh>
    <rPh sb="18" eb="21">
      <t>ヘイキンテン</t>
    </rPh>
    <rPh sb="22" eb="23">
      <t>ミチビ</t>
    </rPh>
    <phoneticPr fontId="4"/>
  </si>
  <si>
    <t>１位</t>
    <rPh sb="1" eb="2">
      <t>イ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</si>
  <si>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LARGE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2"/>
        <rFont val="ＭＳ Ｐゴシック"/>
        <family val="3"/>
        <charset val="128"/>
      </rPr>
      <t>$C$45:$E$45</t>
    </r>
    <r>
      <rPr>
        <sz val="12"/>
        <color theme="1"/>
        <rFont val="ＭＳ Ｐゴシック"/>
        <family val="3"/>
        <charset val="128"/>
      </rPr>
      <t>,</t>
    </r>
    <r>
      <rPr>
        <b/>
        <sz val="16"/>
        <color rgb="FFFF0000"/>
        <rFont val="ＭＳ Ｐゴシック"/>
        <family val="3"/>
        <charset val="128"/>
      </rPr>
      <t>1</t>
    </r>
    <r>
      <rPr>
        <sz val="12"/>
        <color theme="1"/>
        <rFont val="ＭＳ Ｐゴシック"/>
        <family val="3"/>
        <charset val="128"/>
      </rPr>
      <t>)</t>
    </r>
    <phoneticPr fontId="4"/>
  </si>
  <si>
    <t>２位</t>
    <rPh sb="1" eb="2">
      <t>イ</t>
    </rPh>
    <phoneticPr fontId="4"/>
  </si>
  <si>
    <r>
      <t>=LARGE($C$45:$E$45,</t>
    </r>
    <r>
      <rPr>
        <b/>
        <sz val="16"/>
        <color rgb="FFFF0000"/>
        <rFont val="ＭＳ Ｐゴシック"/>
        <family val="3"/>
        <charset val="128"/>
      </rPr>
      <t>2</t>
    </r>
    <r>
      <rPr>
        <sz val="12"/>
        <color theme="1"/>
        <rFont val="ＭＳ Ｐゴシック"/>
        <family val="3"/>
        <charset val="128"/>
      </rPr>
      <t>)</t>
    </r>
    <phoneticPr fontId="4"/>
  </si>
  <si>
    <t>３位</t>
    <rPh sb="1" eb="2">
      <t>イ</t>
    </rPh>
    <phoneticPr fontId="4"/>
  </si>
  <si>
    <r>
      <t>=LARGE($C$45:$E$45,</t>
    </r>
    <r>
      <rPr>
        <b/>
        <sz val="16"/>
        <color rgb="FFFF0000"/>
        <rFont val="ＭＳ Ｐゴシック"/>
        <family val="3"/>
        <charset val="128"/>
      </rPr>
      <t>3</t>
    </r>
    <r>
      <rPr>
        <sz val="12"/>
        <color theme="1"/>
        <rFont val="ＭＳ Ｐゴシック"/>
        <family val="3"/>
        <charset val="128"/>
      </rPr>
      <t>)</t>
    </r>
    <phoneticPr fontId="4"/>
  </si>
  <si>
    <r>
      <t>上の表より</t>
    </r>
    <r>
      <rPr>
        <b/>
        <sz val="12"/>
        <rFont val="ＭＳ Ｐゴシック"/>
        <family val="3"/>
        <charset val="128"/>
      </rPr>
      <t>個人別の平均点数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indexed="10"/>
        <rFont val="ＭＳ Ｐゴシック"/>
        <family val="3"/>
        <charset val="128"/>
      </rPr>
      <t>低い順</t>
    </r>
    <r>
      <rPr>
        <sz val="12"/>
        <color theme="1"/>
        <rFont val="ＭＳ Ｐゴシック"/>
        <family val="3"/>
        <charset val="128"/>
      </rPr>
      <t>に平均点を導きます。</t>
    </r>
    <rPh sb="0" eb="1">
      <t>ウエ</t>
    </rPh>
    <rPh sb="2" eb="3">
      <t>オモテ</t>
    </rPh>
    <rPh sb="5" eb="7">
      <t>コジン</t>
    </rPh>
    <rPh sb="7" eb="8">
      <t>ベツ</t>
    </rPh>
    <rPh sb="9" eb="11">
      <t>ヘイキン</t>
    </rPh>
    <rPh sb="11" eb="13">
      <t>テンスウ</t>
    </rPh>
    <rPh sb="14" eb="15">
      <t>ヒク</t>
    </rPh>
    <rPh sb="16" eb="17">
      <t>ジュン</t>
    </rPh>
    <rPh sb="18" eb="21">
      <t>ヘイキンテン</t>
    </rPh>
    <rPh sb="22" eb="23">
      <t>ミチビ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</si>
  <si>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SMALL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2"/>
        <rFont val="ＭＳ Ｐゴシック"/>
        <family val="3"/>
        <charset val="128"/>
      </rPr>
      <t>$C$45:$E$45</t>
    </r>
    <r>
      <rPr>
        <sz val="12"/>
        <color theme="1"/>
        <rFont val="ＭＳ Ｐゴシック"/>
        <family val="3"/>
        <charset val="128"/>
      </rPr>
      <t>,</t>
    </r>
    <r>
      <rPr>
        <b/>
        <sz val="16"/>
        <color rgb="FFFF0000"/>
        <rFont val="ＭＳ Ｐゴシック"/>
        <family val="3"/>
        <charset val="128"/>
      </rPr>
      <t>1</t>
    </r>
    <r>
      <rPr>
        <sz val="12"/>
        <color theme="1"/>
        <rFont val="ＭＳ Ｐゴシック"/>
        <family val="3"/>
        <charset val="128"/>
      </rPr>
      <t>)</t>
    </r>
    <phoneticPr fontId="4"/>
  </si>
  <si>
    <r>
      <t>=SMALL($C$45:$E$45,</t>
    </r>
    <r>
      <rPr>
        <b/>
        <sz val="16"/>
        <color rgb="FFFF0000"/>
        <rFont val="ＭＳ Ｐゴシック"/>
        <family val="3"/>
        <charset val="128"/>
      </rPr>
      <t>2</t>
    </r>
    <r>
      <rPr>
        <sz val="12"/>
        <color theme="1"/>
        <rFont val="ＭＳ Ｐゴシック"/>
        <family val="3"/>
        <charset val="128"/>
      </rPr>
      <t>)</t>
    </r>
    <phoneticPr fontId="4"/>
  </si>
  <si>
    <r>
      <t>=SMALL($C$45:$E$45,</t>
    </r>
    <r>
      <rPr>
        <b/>
        <sz val="16"/>
        <color rgb="FFFF0000"/>
        <rFont val="ＭＳ Ｐゴシック"/>
        <family val="3"/>
        <charset val="128"/>
      </rPr>
      <t>3</t>
    </r>
    <r>
      <rPr>
        <sz val="12"/>
        <color theme="1"/>
        <rFont val="ＭＳ Ｐゴシック"/>
        <family val="3"/>
        <charset val="128"/>
      </rPr>
      <t>)</t>
    </r>
    <phoneticPr fontId="4"/>
  </si>
  <si>
    <t>　設定した関数の計算式を数式バーで変更する練習</t>
    <rPh sb="1" eb="3">
      <t>セッテイ</t>
    </rPh>
    <rPh sb="5" eb="7">
      <t>カンスウ</t>
    </rPh>
    <rPh sb="8" eb="10">
      <t>ケイサン</t>
    </rPh>
    <rPh sb="10" eb="11">
      <t>シキ</t>
    </rPh>
    <rPh sb="12" eb="14">
      <t>スウシキ</t>
    </rPh>
    <rPh sb="17" eb="19">
      <t>ヘンコウ</t>
    </rPh>
    <rPh sb="21" eb="23">
      <t>レンシュウ</t>
    </rPh>
    <phoneticPr fontId="4"/>
  </si>
  <si>
    <r>
      <t>以下の表で</t>
    </r>
    <r>
      <rPr>
        <b/>
        <sz val="12"/>
        <rFont val="ＭＳ Ｐゴシック"/>
        <family val="3"/>
        <charset val="128"/>
      </rPr>
      <t>８０点以上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を求めます。</t>
    </r>
    <rPh sb="0" eb="2">
      <t>イカ</t>
    </rPh>
    <rPh sb="3" eb="4">
      <t>ヒョウ</t>
    </rPh>
    <rPh sb="7" eb="8">
      <t>テン</t>
    </rPh>
    <rPh sb="8" eb="10">
      <t>イジョウ</t>
    </rPh>
    <rPh sb="11" eb="13">
      <t>ニンズウ</t>
    </rPh>
    <rPh sb="14" eb="15">
      <t>モト</t>
    </rPh>
    <phoneticPr fontId="4"/>
  </si>
  <si>
    <t>（ＣＯＵＮＴＩＦ関数＝統計）</t>
    <rPh sb="8" eb="10">
      <t>カンスウ</t>
    </rPh>
    <rPh sb="11" eb="13">
      <t>トウケイ</t>
    </rPh>
    <phoneticPr fontId="4"/>
  </si>
  <si>
    <t>国語</t>
    <rPh sb="0" eb="2">
      <t>コクゴ</t>
    </rPh>
    <phoneticPr fontId="4"/>
  </si>
  <si>
    <r>
      <t>=COUNTIF(</t>
    </r>
    <r>
      <rPr>
        <sz val="12"/>
        <color indexed="12"/>
        <rFont val="ＭＳ Ｐゴシック"/>
        <family val="3"/>
        <charset val="128"/>
      </rPr>
      <t>C104:C112</t>
    </r>
    <r>
      <rPr>
        <sz val="12"/>
        <color theme="1"/>
        <rFont val="ＭＳ Ｐゴシック"/>
        <family val="3"/>
        <charset val="128"/>
      </rPr>
      <t>,"&gt;=80")</t>
    </r>
    <phoneticPr fontId="4"/>
  </si>
  <si>
    <t>算数</t>
    <rPh sb="0" eb="2">
      <t>サンスウ</t>
    </rPh>
    <phoneticPr fontId="4"/>
  </si>
  <si>
    <r>
      <t>=COUNTIF(</t>
    </r>
    <r>
      <rPr>
        <sz val="12"/>
        <color indexed="12"/>
        <rFont val="ＭＳ Ｐゴシック"/>
        <family val="3"/>
        <charset val="128"/>
      </rPr>
      <t>D104:D112</t>
    </r>
    <r>
      <rPr>
        <sz val="12"/>
        <color theme="1"/>
        <rFont val="ＭＳ Ｐゴシック"/>
        <family val="3"/>
        <charset val="128"/>
      </rPr>
      <t>,"&gt;=80")</t>
    </r>
    <phoneticPr fontId="4"/>
  </si>
  <si>
    <r>
      <t>=COUNTIF(</t>
    </r>
    <r>
      <rPr>
        <sz val="12"/>
        <color indexed="12"/>
        <rFont val="ＭＳ Ｐゴシック"/>
        <family val="3"/>
        <charset val="128"/>
      </rPr>
      <t>E104:E112</t>
    </r>
    <r>
      <rPr>
        <sz val="12"/>
        <color theme="1"/>
        <rFont val="ＭＳ Ｐゴシック"/>
        <family val="3"/>
        <charset val="128"/>
      </rPr>
      <t>,"&gt;=80")</t>
    </r>
    <phoneticPr fontId="4"/>
  </si>
  <si>
    <t>全体</t>
    <rPh sb="0" eb="2">
      <t>ゼンタイ</t>
    </rPh>
    <phoneticPr fontId="4"/>
  </si>
  <si>
    <r>
      <t>=COUNTIF</t>
    </r>
    <r>
      <rPr>
        <sz val="12"/>
        <color indexed="12"/>
        <rFont val="ＭＳ Ｐゴシック"/>
        <family val="3"/>
        <charset val="128"/>
      </rPr>
      <t>(C104:E112</t>
    </r>
    <r>
      <rPr>
        <sz val="12"/>
        <color theme="1"/>
        <rFont val="ＭＳ Ｐゴシック"/>
        <family val="3"/>
        <charset val="128"/>
      </rPr>
      <t>,"&gt;=80")</t>
    </r>
    <phoneticPr fontId="4"/>
  </si>
  <si>
    <t>長嶋</t>
    <rPh sb="0" eb="2">
      <t>ナガシマ</t>
    </rPh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</si>
  <si>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</si>
  <si>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</si>
  <si>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</si>
  <si>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</si>
  <si>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</si>
  <si>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</si>
  <si>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</si>
  <si>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</si>
  <si>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r>
      <t>以下のリストで標準価格か</t>
    </r>
    <r>
      <rPr>
        <b/>
        <sz val="12"/>
        <rFont val="ＭＳ Ｐゴシック"/>
        <family val="3"/>
        <charset val="128"/>
      </rPr>
      <t>ら</t>
    </r>
    <r>
      <rPr>
        <b/>
        <sz val="12"/>
        <color indexed="10"/>
        <rFont val="ＭＳ Ｐゴシック"/>
        <family val="3"/>
        <charset val="128"/>
      </rPr>
      <t>３３％引き</t>
    </r>
    <r>
      <rPr>
        <sz val="12"/>
        <color theme="1"/>
        <rFont val="ＭＳ Ｐゴシック"/>
        <family val="3"/>
        <charset val="128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4"/>
  </si>
  <si>
    <r>
      <t>以下のリストで標準価格から</t>
    </r>
    <r>
      <rPr>
        <b/>
        <sz val="12"/>
        <color indexed="10"/>
        <rFont val="ＭＳ Ｐゴシック"/>
        <family val="3"/>
        <charset val="128"/>
      </rPr>
      <t>３３％引き</t>
    </r>
    <r>
      <rPr>
        <sz val="12"/>
        <color theme="1"/>
        <rFont val="ＭＳ Ｐゴシック"/>
        <family val="3"/>
        <charset val="128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4"/>
  </si>
  <si>
    <t>※</t>
    <phoneticPr fontId="4"/>
  </si>
  <si>
    <r>
      <t>値下げ価格は</t>
    </r>
    <r>
      <rPr>
        <b/>
        <sz val="12"/>
        <rFont val="ＭＳ Ｐゴシック"/>
        <family val="3"/>
        <charset val="128"/>
      </rPr>
      <t>１０円単位で切り捨てます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8" eb="9">
      <t>エン</t>
    </rPh>
    <rPh sb="9" eb="11">
      <t>タンイ</t>
    </rPh>
    <rPh sb="12" eb="13">
      <t>キ</t>
    </rPh>
    <rPh sb="14" eb="15">
      <t>ス</t>
    </rPh>
    <phoneticPr fontId="4"/>
  </si>
  <si>
    <t>標準価格</t>
    <rPh sb="0" eb="2">
      <t>ヒョウジュン</t>
    </rPh>
    <rPh sb="2" eb="4">
      <t>カカク</t>
    </rPh>
    <phoneticPr fontId="4"/>
  </si>
  <si>
    <t>値下げ価格</t>
    <rPh sb="0" eb="2">
      <t>ネサ</t>
    </rPh>
    <rPh sb="3" eb="5">
      <t>カカク</t>
    </rPh>
    <phoneticPr fontId="4"/>
  </si>
  <si>
    <t>東芝パソコン</t>
    <rPh sb="0" eb="2">
      <t>トウシバ</t>
    </rPh>
    <phoneticPr fontId="4"/>
  </si>
  <si>
    <t>Apple パソコン</t>
    <phoneticPr fontId="4"/>
  </si>
  <si>
    <t>富士通パソコン</t>
    <rPh sb="0" eb="3">
      <t>フジツウ</t>
    </rPh>
    <phoneticPr fontId="4"/>
  </si>
  <si>
    <t>プリンター</t>
    <phoneticPr fontId="4"/>
  </si>
  <si>
    <t>スキャナー</t>
    <phoneticPr fontId="4"/>
  </si>
  <si>
    <t>デジカメ</t>
    <phoneticPr fontId="4"/>
  </si>
  <si>
    <t>CD-R</t>
    <phoneticPr fontId="4"/>
  </si>
  <si>
    <t>Copyright(c) Beginners Site All right reserved 2023/5/12</t>
    <phoneticPr fontId="4"/>
  </si>
  <si>
    <r>
      <rPr>
        <b/>
        <sz val="12"/>
        <rFont val="ＭＳ Ｐゴシック"/>
        <family val="3"/>
        <charset val="128"/>
      </rPr>
      <t>1970年以降誕生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を求めよ。</t>
    </r>
    <rPh sb="4" eb="5">
      <t>ネン</t>
    </rPh>
    <rPh sb="5" eb="7">
      <t>イコウ</t>
    </rPh>
    <rPh sb="7" eb="9">
      <t>タンジョウ</t>
    </rPh>
    <rPh sb="10" eb="12">
      <t>ニンズウ</t>
    </rPh>
    <rPh sb="13" eb="14">
      <t>モト</t>
    </rPh>
    <phoneticPr fontId="4"/>
  </si>
  <si>
    <r>
      <t>（</t>
    </r>
    <r>
      <rPr>
        <b/>
        <sz val="12"/>
        <color rgb="FFFF0000"/>
        <rFont val="ＭＳ Ｐゴシック"/>
        <family val="3"/>
        <charset val="128"/>
      </rPr>
      <t>ＲＯＵＮＤＤＯＷＮ</t>
    </r>
    <r>
      <rPr>
        <sz val="12"/>
        <color theme="1"/>
        <rFont val="ＭＳ Ｐゴシック"/>
        <family val="3"/>
        <charset val="128"/>
      </rPr>
      <t>関数＝数学／三角）</t>
    </r>
    <rPh sb="10" eb="12">
      <t>カンスウ</t>
    </rPh>
    <rPh sb="13" eb="15">
      <t>スウガク</t>
    </rPh>
    <rPh sb="16" eb="18">
      <t>サンカク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</si>
</sst>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0.0_ "/>
  </numFmts>
  <fonts count="3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sz val="14"/>
      <color indexed="18"/>
      <name val="ＭＳ Ｐゴシック"/>
      <family val="3"/>
      <charset val="128"/>
    </font>
    <font>
      <b/>
      <sz val="14"/>
      <color indexed="18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8"/>
      <color indexed="17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57" fontId="5" fillId="0" borderId="9" xfId="0" applyNumberFormat="1" applyFont="1" applyBorder="1" applyAlignment="1">
      <alignment horizontal="left" vertical="center"/>
    </xf>
    <xf numFmtId="0" fontId="5" fillId="0" borderId="9" xfId="0" applyFont="1" applyBorder="1">
      <alignment vertical="center"/>
    </xf>
    <xf numFmtId="38" fontId="5" fillId="0" borderId="10" xfId="1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0" fontId="11" fillId="8" borderId="12" xfId="0" applyFont="1" applyFill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" fillId="0" borderId="0" xfId="0" quotePrefix="1" applyFont="1">
      <alignment vertical="center"/>
    </xf>
    <xf numFmtId="0" fontId="5" fillId="0" borderId="14" xfId="0" applyFont="1" applyBorder="1" applyAlignment="1">
      <alignment horizontal="center" vertical="center"/>
    </xf>
    <xf numFmtId="57" fontId="5" fillId="0" borderId="14" xfId="0" applyNumberFormat="1" applyFont="1" applyBorder="1" applyAlignment="1">
      <alignment horizontal="left" vertical="center"/>
    </xf>
    <xf numFmtId="0" fontId="5" fillId="0" borderId="14" xfId="0" applyFont="1" applyBorder="1">
      <alignment vertical="center"/>
    </xf>
    <xf numFmtId="38" fontId="5" fillId="0" borderId="12" xfId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9" borderId="15" xfId="0" applyFont="1" applyFill="1" applyBorder="1" applyAlignment="1">
      <alignment horizontal="center" vertical="center"/>
    </xf>
    <xf numFmtId="0" fontId="15" fillId="9" borderId="16" xfId="0" applyFont="1" applyFill="1" applyBorder="1" applyAlignment="1">
      <alignment horizontal="center" vertical="center"/>
    </xf>
    <xf numFmtId="0" fontId="15" fillId="9" borderId="17" xfId="0" applyFont="1" applyFill="1" applyBorder="1" applyAlignment="1">
      <alignment horizontal="center" vertical="center"/>
    </xf>
    <xf numFmtId="178" fontId="14" fillId="0" borderId="0" xfId="0" applyNumberFormat="1" applyFont="1">
      <alignment vertical="center"/>
    </xf>
    <xf numFmtId="0" fontId="5" fillId="0" borderId="18" xfId="0" applyFont="1" applyBorder="1" applyAlignment="1">
      <alignment horizontal="center" vertical="center"/>
    </xf>
    <xf numFmtId="0" fontId="11" fillId="0" borderId="19" xfId="0" applyFont="1" applyBorder="1">
      <alignment vertical="center"/>
    </xf>
    <xf numFmtId="178" fontId="11" fillId="10" borderId="20" xfId="0" applyNumberFormat="1" applyFont="1" applyFill="1" applyBorder="1">
      <alignment vertical="center"/>
    </xf>
    <xf numFmtId="0" fontId="14" fillId="0" borderId="0" xfId="0" applyFont="1">
      <alignment vertical="center"/>
    </xf>
    <xf numFmtId="0" fontId="5" fillId="0" borderId="21" xfId="0" applyFont="1" applyBorder="1" applyAlignment="1">
      <alignment horizontal="center" vertical="center"/>
    </xf>
    <xf numFmtId="0" fontId="11" fillId="8" borderId="22" xfId="0" applyFont="1" applyFill="1" applyBorder="1">
      <alignment vertical="center"/>
    </xf>
    <xf numFmtId="178" fontId="11" fillId="11" borderId="23" xfId="0" applyNumberFormat="1" applyFont="1" applyFill="1" applyBorder="1">
      <alignment vertical="center"/>
    </xf>
    <xf numFmtId="0" fontId="11" fillId="10" borderId="20" xfId="0" applyFont="1" applyFill="1" applyBorder="1">
      <alignment vertical="center"/>
    </xf>
    <xf numFmtId="0" fontId="11" fillId="11" borderId="23" xfId="0" applyFont="1" applyFill="1" applyBorder="1">
      <alignment vertical="center"/>
    </xf>
    <xf numFmtId="178" fontId="17" fillId="13" borderId="19" xfId="0" applyNumberFormat="1" applyFont="1" applyFill="1" applyBorder="1">
      <alignment vertical="center"/>
    </xf>
    <xf numFmtId="178" fontId="17" fillId="13" borderId="20" xfId="0" applyNumberFormat="1" applyFont="1" applyFill="1" applyBorder="1">
      <alignment vertical="center"/>
    </xf>
    <xf numFmtId="0" fontId="11" fillId="13" borderId="22" xfId="0" applyFont="1" applyFill="1" applyBorder="1" applyAlignment="1">
      <alignment horizontal="center" vertical="center"/>
    </xf>
    <xf numFmtId="0" fontId="17" fillId="13" borderId="19" xfId="0" applyFont="1" applyFill="1" applyBorder="1">
      <alignment vertical="center"/>
    </xf>
    <xf numFmtId="0" fontId="17" fillId="13" borderId="20" xfId="0" applyFont="1" applyFill="1" applyBorder="1">
      <alignment vertical="center"/>
    </xf>
    <xf numFmtId="0" fontId="1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5" fillId="14" borderId="9" xfId="0" applyFont="1" applyFill="1" applyBorder="1">
      <alignment vertical="center"/>
    </xf>
    <xf numFmtId="0" fontId="5" fillId="14" borderId="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78" fontId="11" fillId="8" borderId="10" xfId="0" applyNumberFormat="1" applyFont="1" applyFill="1" applyBorder="1">
      <alignment vertical="center"/>
    </xf>
    <xf numFmtId="0" fontId="11" fillId="8" borderId="10" xfId="0" applyFont="1" applyFill="1" applyBorder="1">
      <alignment vertical="center"/>
    </xf>
    <xf numFmtId="178" fontId="11" fillId="8" borderId="12" xfId="0" applyNumberFormat="1" applyFont="1" applyFill="1" applyBorder="1">
      <alignment vertical="center"/>
    </xf>
    <xf numFmtId="0" fontId="11" fillId="8" borderId="12" xfId="0" applyFont="1" applyFill="1" applyBorder="1">
      <alignment vertical="center"/>
    </xf>
    <xf numFmtId="178" fontId="5" fillId="0" borderId="0" xfId="0" applyNumberFormat="1" applyFont="1">
      <alignment vertical="center"/>
    </xf>
    <xf numFmtId="0" fontId="5" fillId="0" borderId="0" xfId="0" applyFont="1" applyAlignment="1">
      <alignment horizontal="left" vertical="center"/>
    </xf>
    <xf numFmtId="0" fontId="6" fillId="7" borderId="0" xfId="0" applyFont="1" applyFill="1">
      <alignment vertical="center"/>
    </xf>
    <xf numFmtId="0" fontId="5" fillId="7" borderId="0" xfId="0" applyFont="1" applyFill="1">
      <alignment vertical="center"/>
    </xf>
    <xf numFmtId="0" fontId="11" fillId="8" borderId="24" xfId="0" applyFont="1" applyFill="1" applyBorder="1">
      <alignment vertical="center"/>
    </xf>
    <xf numFmtId="0" fontId="5" fillId="15" borderId="9" xfId="0" applyFont="1" applyFill="1" applyBorder="1" applyAlignment="1">
      <alignment horizontal="center" vertical="center"/>
    </xf>
    <xf numFmtId="38" fontId="11" fillId="0" borderId="9" xfId="1" applyFont="1" applyFill="1" applyBorder="1" applyAlignment="1">
      <alignment vertical="center"/>
    </xf>
    <xf numFmtId="0" fontId="5" fillId="15" borderId="25" xfId="0" applyFont="1" applyFill="1" applyBorder="1" applyAlignment="1">
      <alignment horizontal="center" vertical="center"/>
    </xf>
    <xf numFmtId="38" fontId="11" fillId="0" borderId="25" xfId="1" applyFont="1" applyFill="1" applyBorder="1" applyAlignment="1">
      <alignment vertical="center"/>
    </xf>
    <xf numFmtId="0" fontId="6" fillId="15" borderId="26" xfId="0" applyFont="1" applyFill="1" applyBorder="1" applyAlignment="1">
      <alignment horizontal="center" vertical="center"/>
    </xf>
    <xf numFmtId="38" fontId="17" fillId="0" borderId="26" xfId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16" borderId="9" xfId="0" applyFont="1" applyFill="1" applyBorder="1" applyAlignment="1">
      <alignment horizontal="center" vertical="center"/>
    </xf>
    <xf numFmtId="0" fontId="5" fillId="16" borderId="28" xfId="0" applyFont="1" applyFill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8" borderId="9" xfId="1" applyFont="1" applyFill="1" applyBorder="1" applyAlignment="1">
      <alignment vertical="center"/>
    </xf>
    <xf numFmtId="0" fontId="5" fillId="17" borderId="8" xfId="0" applyFont="1" applyFill="1" applyBorder="1">
      <alignment vertical="center"/>
    </xf>
    <xf numFmtId="0" fontId="5" fillId="17" borderId="13" xfId="0" applyFont="1" applyFill="1" applyBorder="1">
      <alignment vertical="center"/>
    </xf>
    <xf numFmtId="0" fontId="5" fillId="18" borderId="9" xfId="0" applyFont="1" applyFill="1" applyBorder="1" applyAlignment="1">
      <alignment horizontal="center" vertical="center"/>
    </xf>
    <xf numFmtId="0" fontId="5" fillId="17" borderId="27" xfId="0" applyFont="1" applyFill="1" applyBorder="1" applyAlignment="1">
      <alignment horizontal="center" vertical="center"/>
    </xf>
    <xf numFmtId="0" fontId="5" fillId="17" borderId="2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6" fillId="12" borderId="0" xfId="0" applyFont="1" applyFill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104775</xdr:rowOff>
    </xdr:from>
    <xdr:to>
      <xdr:col>10</xdr:col>
      <xdr:colOff>142875</xdr:colOff>
      <xdr:row>6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FA9C83F-B6DA-43C7-9E8A-6AE16EFE1876}"/>
            </a:ext>
          </a:extLst>
        </xdr:cNvPr>
        <xdr:cNvSpPr txBox="1">
          <a:spLocks noChangeArrowheads="1"/>
        </xdr:cNvSpPr>
      </xdr:nvSpPr>
      <xdr:spPr bwMode="auto">
        <a:xfrm>
          <a:off x="3362325" y="318135"/>
          <a:ext cx="3028950" cy="108585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６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389630</xdr:colOff>
      <xdr:row>10</xdr:row>
      <xdr:rowOff>56589</xdr:rowOff>
    </xdr:from>
    <xdr:to>
      <xdr:col>13</xdr:col>
      <xdr:colOff>241664</xdr:colOff>
      <xdr:row>14</xdr:row>
      <xdr:rowOff>95249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CD50E805-1BE9-4C33-A86C-9F08BE0CE224}"/>
            </a:ext>
          </a:extLst>
        </xdr:cNvPr>
        <xdr:cNvGrpSpPr>
          <a:grpSpLocks/>
        </xdr:cNvGrpSpPr>
      </xdr:nvGrpSpPr>
      <xdr:grpSpPr bwMode="auto">
        <a:xfrm>
          <a:off x="610610" y="2190189"/>
          <a:ext cx="8051154" cy="892100"/>
          <a:chOff x="85" y="178"/>
          <a:chExt cx="743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3A225C5-AEE3-13FD-0A4F-D296F8BE70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C924238-C68A-A107-B287-A837FEA04D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5557175-B467-E2E3-FEB0-96AF7828F4E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6" y="178"/>
            <a:ext cx="52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3C2CE81-5EBA-E72D-D50E-7D5DAB8A1E0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5" y="179"/>
            <a:ext cx="57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76200</xdr:rowOff>
    </xdr:from>
    <xdr:to>
      <xdr:col>1</xdr:col>
      <xdr:colOff>571500</xdr:colOff>
      <xdr:row>18</xdr:row>
      <xdr:rowOff>180975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AE237532-5E2A-4197-A0A8-E7BFEC4D1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3703320"/>
          <a:ext cx="552450" cy="31813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30</xdr:row>
      <xdr:rowOff>48775</xdr:rowOff>
    </xdr:from>
    <xdr:to>
      <xdr:col>1</xdr:col>
      <xdr:colOff>581025</xdr:colOff>
      <xdr:row>31</xdr:row>
      <xdr:rowOff>180975</xdr:rowOff>
    </xdr:to>
    <xdr:pic>
      <xdr:nvPicPr>
        <xdr:cNvPr id="9" name="Picture 822">
          <a:extLst>
            <a:ext uri="{FF2B5EF4-FFF2-40B4-BE49-F238E27FC236}">
              <a16:creationId xmlns:a16="http://schemas.microsoft.com/office/drawing/2014/main" id="{9918F698-6B74-420F-B846-0E7DB568F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7226815"/>
          <a:ext cx="659130" cy="345560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47626</xdr:colOff>
      <xdr:row>30</xdr:row>
      <xdr:rowOff>161926</xdr:rowOff>
    </xdr:from>
    <xdr:to>
      <xdr:col>9</xdr:col>
      <xdr:colOff>581026</xdr:colOff>
      <xdr:row>32</xdr:row>
      <xdr:rowOff>19050</xdr:rowOff>
    </xdr:to>
    <xdr:pic>
      <xdr:nvPicPr>
        <xdr:cNvPr id="10" name="Picture 823">
          <a:extLst>
            <a:ext uri="{FF2B5EF4-FFF2-40B4-BE49-F238E27FC236}">
              <a16:creationId xmlns:a16="http://schemas.microsoft.com/office/drawing/2014/main" id="{D325D63A-405E-4099-8DE9-2038E0473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57826" y="7339966"/>
          <a:ext cx="647700" cy="28384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695325</xdr:colOff>
      <xdr:row>61</xdr:row>
      <xdr:rowOff>171450</xdr:rowOff>
    </xdr:from>
    <xdr:to>
      <xdr:col>9</xdr:col>
      <xdr:colOff>438150</xdr:colOff>
      <xdr:row>63</xdr:row>
      <xdr:rowOff>57150</xdr:rowOff>
    </xdr:to>
    <xdr:pic>
      <xdr:nvPicPr>
        <xdr:cNvPr id="11" name="Picture 834">
          <a:extLst>
            <a:ext uri="{FF2B5EF4-FFF2-40B4-BE49-F238E27FC236}">
              <a16:creationId xmlns:a16="http://schemas.microsoft.com/office/drawing/2014/main" id="{AB662320-64B6-4747-A823-6D580247F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81625" y="13963650"/>
          <a:ext cx="581025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136525</xdr:colOff>
      <xdr:row>61</xdr:row>
      <xdr:rowOff>19049</xdr:rowOff>
    </xdr:from>
    <xdr:to>
      <xdr:col>1</xdr:col>
      <xdr:colOff>561975</xdr:colOff>
      <xdr:row>62</xdr:row>
      <xdr:rowOff>190500</xdr:rowOff>
    </xdr:to>
    <xdr:pic>
      <xdr:nvPicPr>
        <xdr:cNvPr id="12" name="Picture 835">
          <a:extLst>
            <a:ext uri="{FF2B5EF4-FFF2-40B4-BE49-F238E27FC236}">
              <a16:creationId xmlns:a16="http://schemas.microsoft.com/office/drawing/2014/main" id="{1BBB96E1-9828-4178-B994-F5F2AA117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6525" y="13811249"/>
          <a:ext cx="646430" cy="384811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141953</xdr:colOff>
      <xdr:row>88</xdr:row>
      <xdr:rowOff>209550</xdr:rowOff>
    </xdr:from>
    <xdr:to>
      <xdr:col>1</xdr:col>
      <xdr:colOff>600075</xdr:colOff>
      <xdr:row>90</xdr:row>
      <xdr:rowOff>133350</xdr:rowOff>
    </xdr:to>
    <xdr:pic>
      <xdr:nvPicPr>
        <xdr:cNvPr id="13" name="Picture 840">
          <a:extLst>
            <a:ext uri="{FF2B5EF4-FFF2-40B4-BE49-F238E27FC236}">
              <a16:creationId xmlns:a16="http://schemas.microsoft.com/office/drawing/2014/main" id="{5B71DB71-81A8-4341-AF1A-47C093C7F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1953" y="20120610"/>
          <a:ext cx="679102" cy="35052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100013</xdr:colOff>
      <xdr:row>90</xdr:row>
      <xdr:rowOff>142874</xdr:rowOff>
    </xdr:from>
    <xdr:to>
      <xdr:col>9</xdr:col>
      <xdr:colOff>552451</xdr:colOff>
      <xdr:row>92</xdr:row>
      <xdr:rowOff>38099</xdr:rowOff>
    </xdr:to>
    <xdr:pic>
      <xdr:nvPicPr>
        <xdr:cNvPr id="14" name="Picture 841">
          <a:extLst>
            <a:ext uri="{FF2B5EF4-FFF2-40B4-BE49-F238E27FC236}">
              <a16:creationId xmlns:a16="http://schemas.microsoft.com/office/drawing/2014/main" id="{EF53238D-73E8-493B-BFB2-C7456B4E6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10213" y="20480654"/>
          <a:ext cx="566738" cy="3219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127</xdr:row>
      <xdr:rowOff>133350</xdr:rowOff>
    </xdr:from>
    <xdr:to>
      <xdr:col>1</xdr:col>
      <xdr:colOff>594411</xdr:colOff>
      <xdr:row>129</xdr:row>
      <xdr:rowOff>66675</xdr:rowOff>
    </xdr:to>
    <xdr:pic>
      <xdr:nvPicPr>
        <xdr:cNvPr id="15" name="Picture 845">
          <a:extLst>
            <a:ext uri="{FF2B5EF4-FFF2-40B4-BE49-F238E27FC236}">
              <a16:creationId xmlns:a16="http://schemas.microsoft.com/office/drawing/2014/main" id="{B8F9F2C9-3157-4390-90DC-D18EFC903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8365450"/>
          <a:ext cx="643941" cy="36004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9526</xdr:colOff>
      <xdr:row>127</xdr:row>
      <xdr:rowOff>190499</xdr:rowOff>
    </xdr:from>
    <xdr:to>
      <xdr:col>9</xdr:col>
      <xdr:colOff>638176</xdr:colOff>
      <xdr:row>129</xdr:row>
      <xdr:rowOff>85725</xdr:rowOff>
    </xdr:to>
    <xdr:pic>
      <xdr:nvPicPr>
        <xdr:cNvPr id="16" name="Picture 846">
          <a:extLst>
            <a:ext uri="{FF2B5EF4-FFF2-40B4-BE49-F238E27FC236}">
              <a16:creationId xmlns:a16="http://schemas.microsoft.com/office/drawing/2014/main" id="{EAAA0CC9-4505-4C19-AFA8-2146E97C7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34026" y="28422599"/>
          <a:ext cx="628650" cy="32194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247649</xdr:colOff>
      <xdr:row>17</xdr:row>
      <xdr:rowOff>123825</xdr:rowOff>
    </xdr:from>
    <xdr:to>
      <xdr:col>7</xdr:col>
      <xdr:colOff>295274</xdr:colOff>
      <xdr:row>19</xdr:row>
      <xdr:rowOff>19050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44634056-8401-4B5B-9E96-293FE2CF436E}"/>
            </a:ext>
          </a:extLst>
        </xdr:cNvPr>
        <xdr:cNvSpPr txBox="1"/>
      </xdr:nvSpPr>
      <xdr:spPr>
        <a:xfrm>
          <a:off x="2640329" y="3750945"/>
          <a:ext cx="2341245" cy="3219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 b="1"/>
            <a:t>日付の</a:t>
          </a:r>
          <a:r>
            <a:rPr kumimoji="1" lang="ja-JP" altLang="en-US" sz="1400" b="1">
              <a:solidFill>
                <a:srgbClr val="FF0000"/>
              </a:solidFill>
            </a:rPr>
            <a:t>検索条件</a:t>
          </a:r>
          <a:r>
            <a:rPr kumimoji="1" lang="ja-JP" altLang="en-US" sz="1400" b="1"/>
            <a:t>に注意！</a:t>
          </a:r>
        </a:p>
      </xdr:txBody>
    </xdr:sp>
    <xdr:clientData/>
  </xdr:twoCellAnchor>
  <xdr:twoCellAnchor editAs="oneCell">
    <xdr:from>
      <xdr:col>5</xdr:col>
      <xdr:colOff>384810</xdr:colOff>
      <xdr:row>111</xdr:row>
      <xdr:rowOff>178298</xdr:rowOff>
    </xdr:from>
    <xdr:to>
      <xdr:col>11</xdr:col>
      <xdr:colOff>491490</xdr:colOff>
      <xdr:row>119</xdr:row>
      <xdr:rowOff>20622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CCAFEC1A-4450-428D-83F7-1F0F04B36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3310" y="24996638"/>
          <a:ext cx="3840480" cy="15492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481965</xdr:colOff>
      <xdr:row>28</xdr:row>
      <xdr:rowOff>413385</xdr:rowOff>
    </xdr:from>
    <xdr:to>
      <xdr:col>7</xdr:col>
      <xdr:colOff>662940</xdr:colOff>
      <xdr:row>33</xdr:row>
      <xdr:rowOff>88529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17E6443D-114A-4DCC-84EF-A2D9BE4DEA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74645" y="6387465"/>
          <a:ext cx="2474595" cy="1793504"/>
        </a:xfrm>
        <a:prstGeom prst="rect">
          <a:avLst/>
        </a:prstGeom>
      </xdr:spPr>
    </xdr:pic>
    <xdr:clientData/>
  </xdr:twoCellAnchor>
  <xdr:twoCellAnchor editAs="oneCell">
    <xdr:from>
      <xdr:col>10</xdr:col>
      <xdr:colOff>581025</xdr:colOff>
      <xdr:row>31</xdr:row>
      <xdr:rowOff>60960</xdr:rowOff>
    </xdr:from>
    <xdr:to>
      <xdr:col>14</xdr:col>
      <xdr:colOff>594291</xdr:colOff>
      <xdr:row>38</xdr:row>
      <xdr:rowOff>121920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546D954-E601-4AAB-82ED-1130572A4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829425" y="7452360"/>
          <a:ext cx="3030786" cy="1554480"/>
        </a:xfrm>
        <a:prstGeom prst="rect">
          <a:avLst/>
        </a:prstGeom>
      </xdr:spPr>
    </xdr:pic>
    <xdr:clientData/>
  </xdr:twoCellAnchor>
  <xdr:twoCellAnchor editAs="oneCell">
    <xdr:from>
      <xdr:col>1</xdr:col>
      <xdr:colOff>127634</xdr:colOff>
      <xdr:row>49</xdr:row>
      <xdr:rowOff>38100</xdr:rowOff>
    </xdr:from>
    <xdr:to>
      <xdr:col>6</xdr:col>
      <xdr:colOff>691514</xdr:colOff>
      <xdr:row>56</xdr:row>
      <xdr:rowOff>206862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769896F4-A40D-4483-920C-FD505894E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48614" y="11544300"/>
          <a:ext cx="4305300" cy="1662282"/>
        </a:xfrm>
        <a:prstGeom prst="rect">
          <a:avLst/>
        </a:prstGeom>
      </xdr:spPr>
    </xdr:pic>
    <xdr:clientData/>
  </xdr:twoCellAnchor>
  <xdr:twoCellAnchor editAs="oneCell">
    <xdr:from>
      <xdr:col>7</xdr:col>
      <xdr:colOff>222885</xdr:colOff>
      <xdr:row>66</xdr:row>
      <xdr:rowOff>26671</xdr:rowOff>
    </xdr:from>
    <xdr:to>
      <xdr:col>12</xdr:col>
      <xdr:colOff>83820</xdr:colOff>
      <xdr:row>71</xdr:row>
      <xdr:rowOff>526181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AB5BEA88-F5C5-4C2D-82D7-DCDFF03EA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09185" y="14885671"/>
          <a:ext cx="2870835" cy="1566310"/>
        </a:xfrm>
        <a:prstGeom prst="rect">
          <a:avLst/>
        </a:prstGeom>
      </xdr:spPr>
    </xdr:pic>
    <xdr:clientData/>
  </xdr:twoCellAnchor>
  <xdr:twoCellAnchor editAs="oneCell">
    <xdr:from>
      <xdr:col>4</xdr:col>
      <xdr:colOff>638175</xdr:colOff>
      <xdr:row>79</xdr:row>
      <xdr:rowOff>140970</xdr:rowOff>
    </xdr:from>
    <xdr:to>
      <xdr:col>9</xdr:col>
      <xdr:colOff>388620</xdr:colOff>
      <xdr:row>86</xdr:row>
      <xdr:rowOff>93948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C9300A29-C854-41B7-82F1-C4E4E5BA3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030855" y="18131790"/>
          <a:ext cx="2882265" cy="1446498"/>
        </a:xfrm>
        <a:prstGeom prst="rect">
          <a:avLst/>
        </a:prstGeom>
      </xdr:spPr>
    </xdr:pic>
    <xdr:clientData/>
  </xdr:twoCellAnchor>
  <xdr:twoCellAnchor editAs="oneCell">
    <xdr:from>
      <xdr:col>2</xdr:col>
      <xdr:colOff>371475</xdr:colOff>
      <xdr:row>138</xdr:row>
      <xdr:rowOff>28575</xdr:rowOff>
    </xdr:from>
    <xdr:to>
      <xdr:col>12</xdr:col>
      <xdr:colOff>440160</xdr:colOff>
      <xdr:row>143</xdr:row>
      <xdr:rowOff>200025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4BA544B9-7F14-4DD9-8CB7-8DB5A695F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16355" y="30607635"/>
          <a:ext cx="6667605" cy="1238250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9</xdr:row>
      <xdr:rowOff>91440</xdr:rowOff>
    </xdr:from>
    <xdr:to>
      <xdr:col>9</xdr:col>
      <xdr:colOff>259080</xdr:colOff>
      <xdr:row>11</xdr:row>
      <xdr:rowOff>114300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0466D365-2A21-757E-01B5-F66A9C72A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5300" y="201168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411FE-922C-49B8-BF34-7D01CC4F7316}">
  <dimension ref="A1:P138"/>
  <sheetViews>
    <sheetView tabSelected="1" workbookViewId="0">
      <selection activeCell="A2" sqref="A2"/>
    </sheetView>
  </sheetViews>
  <sheetFormatPr defaultColWidth="9" defaultRowHeight="17.25" customHeight="1"/>
  <cols>
    <col min="1" max="1" width="2.8984375" style="2" customWidth="1"/>
    <col min="2" max="4" width="9.5" style="1" customWidth="1"/>
    <col min="5" max="5" width="11.09765625" style="1" customWidth="1"/>
    <col min="6" max="8" width="9.5" style="1" customWidth="1"/>
    <col min="9" max="9" width="1.5" style="1" customWidth="1"/>
    <col min="10" max="13" width="9.5" style="1" customWidth="1"/>
    <col min="14" max="14" width="11.09765625" style="1" customWidth="1"/>
    <col min="15" max="16" width="9.5" style="1" customWidth="1"/>
    <col min="17" max="16384" width="9" style="1"/>
  </cols>
  <sheetData>
    <row r="1" spans="1:15" ht="17.25" customHeight="1">
      <c r="A1" s="77" t="s">
        <v>81</v>
      </c>
      <c r="B1" s="77"/>
      <c r="C1" s="77"/>
      <c r="D1" s="77"/>
      <c r="E1" s="77"/>
      <c r="F1" s="77"/>
      <c r="G1" s="77"/>
    </row>
    <row r="9" spans="1:15" ht="17.25" customHeight="1" thickBot="1">
      <c r="C9" s="78" t="s">
        <v>0</v>
      </c>
      <c r="D9" s="79"/>
      <c r="E9" s="79"/>
      <c r="F9" s="79"/>
      <c r="G9" s="79"/>
      <c r="H9" s="79"/>
      <c r="I9" s="79"/>
      <c r="J9" s="79"/>
      <c r="K9" s="79"/>
      <c r="L9" s="79"/>
      <c r="M9" s="79"/>
      <c r="N9" s="80"/>
      <c r="O9" s="3"/>
    </row>
    <row r="10" spans="1:15" ht="17.25" customHeight="1" thickTop="1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7.25" customHeight="1">
      <c r="A11" s="1"/>
      <c r="B11" s="4"/>
      <c r="E11" s="5"/>
      <c r="F11" s="4"/>
      <c r="G11" s="6"/>
      <c r="H11" s="7"/>
    </row>
    <row r="12" spans="1:15" ht="17.25" customHeight="1">
      <c r="A12" s="1"/>
    </row>
    <row r="13" spans="1:15" ht="17.25" customHeight="1">
      <c r="A13" s="1"/>
    </row>
    <row r="14" spans="1:15" ht="17.25" customHeight="1">
      <c r="A14" s="1"/>
    </row>
    <row r="15" spans="1:15" ht="17.25" customHeight="1">
      <c r="A15" s="1"/>
    </row>
    <row r="16" spans="1:15" ht="17.25" customHeight="1">
      <c r="A16" s="1"/>
    </row>
    <row r="17" spans="1:14" ht="17.25" customHeight="1">
      <c r="A17" s="1"/>
    </row>
    <row r="18" spans="1:14" ht="17.25" customHeight="1" thickBot="1">
      <c r="A18" s="1"/>
    </row>
    <row r="19" spans="1:14" ht="17.25" customHeight="1" thickBot="1">
      <c r="C19" s="8">
        <v>1</v>
      </c>
      <c r="J19" s="9" t="s">
        <v>1</v>
      </c>
      <c r="K19" s="10" t="s">
        <v>2</v>
      </c>
      <c r="L19" s="11" t="s">
        <v>3</v>
      </c>
      <c r="M19" s="12" t="s">
        <v>4</v>
      </c>
      <c r="N19" s="13" t="s">
        <v>5</v>
      </c>
    </row>
    <row r="20" spans="1:14" ht="17.25" customHeight="1" thickTop="1">
      <c r="B20" s="14" t="s">
        <v>6</v>
      </c>
      <c r="C20" s="15"/>
      <c r="J20" s="72" t="s">
        <v>7</v>
      </c>
      <c r="K20" s="16" t="s">
        <v>8</v>
      </c>
      <c r="L20" s="17">
        <v>25569</v>
      </c>
      <c r="M20" s="18" t="s">
        <v>9</v>
      </c>
      <c r="N20" s="19">
        <v>120800</v>
      </c>
    </row>
    <row r="21" spans="1:14" ht="17.25" customHeight="1">
      <c r="J21" s="72" t="s">
        <v>10</v>
      </c>
      <c r="K21" s="16" t="s">
        <v>11</v>
      </c>
      <c r="L21" s="17">
        <v>28731</v>
      </c>
      <c r="M21" s="18" t="s">
        <v>12</v>
      </c>
      <c r="N21" s="19">
        <v>56000</v>
      </c>
    </row>
    <row r="22" spans="1:14" ht="17.25" customHeight="1">
      <c r="B22" s="2" t="s">
        <v>13</v>
      </c>
      <c r="C22" s="1" t="s">
        <v>82</v>
      </c>
      <c r="J22" s="72" t="s">
        <v>14</v>
      </c>
      <c r="K22" s="16" t="s">
        <v>11</v>
      </c>
      <c r="L22" s="17">
        <v>24643</v>
      </c>
      <c r="M22" s="18" t="s">
        <v>15</v>
      </c>
      <c r="N22" s="19">
        <v>98500</v>
      </c>
    </row>
    <row r="23" spans="1:14" ht="17.25" customHeight="1">
      <c r="J23" s="72" t="s">
        <v>16</v>
      </c>
      <c r="K23" s="16" t="s">
        <v>11</v>
      </c>
      <c r="L23" s="17">
        <v>25568</v>
      </c>
      <c r="M23" s="18" t="s">
        <v>12</v>
      </c>
      <c r="N23" s="19">
        <v>209000</v>
      </c>
    </row>
    <row r="24" spans="1:14" ht="17.25" customHeight="1" thickBot="1">
      <c r="D24" s="20"/>
      <c r="E24" s="21"/>
      <c r="F24" s="1" t="s">
        <v>17</v>
      </c>
      <c r="J24" s="72" t="s">
        <v>18</v>
      </c>
      <c r="K24" s="16" t="s">
        <v>8</v>
      </c>
      <c r="L24" s="17">
        <v>22968</v>
      </c>
      <c r="M24" s="18" t="s">
        <v>15</v>
      </c>
      <c r="N24" s="19">
        <v>4800</v>
      </c>
    </row>
    <row r="25" spans="1:14" ht="17.25" customHeight="1">
      <c r="E25" s="22">
        <f>COUNTIF(L20:L27,"&gt;=1970/1/1")</f>
        <v>4</v>
      </c>
      <c r="F25" s="1" t="s">
        <v>17</v>
      </c>
      <c r="J25" s="72" t="s">
        <v>19</v>
      </c>
      <c r="K25" s="16" t="s">
        <v>8</v>
      </c>
      <c r="L25" s="17">
        <v>25781</v>
      </c>
      <c r="M25" s="18" t="s">
        <v>12</v>
      </c>
      <c r="N25" s="19">
        <v>590300</v>
      </c>
    </row>
    <row r="26" spans="1:14" ht="17.25" customHeight="1">
      <c r="D26" s="23"/>
      <c r="J26" s="72" t="s">
        <v>20</v>
      </c>
      <c r="K26" s="16" t="s">
        <v>11</v>
      </c>
      <c r="L26" s="17">
        <v>27735</v>
      </c>
      <c r="M26" s="18" t="s">
        <v>9</v>
      </c>
      <c r="N26" s="19">
        <v>76900</v>
      </c>
    </row>
    <row r="27" spans="1:14" ht="17.25" customHeight="1" thickBot="1">
      <c r="J27" s="73" t="s">
        <v>21</v>
      </c>
      <c r="K27" s="24" t="s">
        <v>8</v>
      </c>
      <c r="L27" s="25">
        <v>25262</v>
      </c>
      <c r="M27" s="26" t="s">
        <v>12</v>
      </c>
      <c r="N27" s="27">
        <v>13900</v>
      </c>
    </row>
    <row r="29" spans="1:14" ht="38.4" customHeight="1"/>
    <row r="30" spans="1:14" ht="78" customHeight="1"/>
    <row r="31" spans="1:14" ht="17.25" customHeight="1" thickBot="1">
      <c r="C31" s="8">
        <v>2</v>
      </c>
      <c r="K31" s="8">
        <v>2</v>
      </c>
    </row>
    <row r="32" spans="1:14" ht="17.25" customHeight="1" thickTop="1"/>
    <row r="33" spans="2:14" ht="17.25" customHeight="1">
      <c r="B33" s="2" t="s">
        <v>13</v>
      </c>
      <c r="C33" s="14" t="s">
        <v>6</v>
      </c>
    </row>
    <row r="34" spans="2:14" ht="17.25" customHeight="1">
      <c r="C34" s="1" t="s">
        <v>22</v>
      </c>
    </row>
    <row r="35" spans="2:14" ht="17.25" customHeight="1">
      <c r="C35" s="2" t="s">
        <v>23</v>
      </c>
    </row>
    <row r="37" spans="2:14" ht="17.25" customHeight="1" thickBot="1">
      <c r="G37" s="28"/>
    </row>
    <row r="38" spans="2:14" ht="17.25" customHeight="1" thickBot="1">
      <c r="B38" s="29" t="s">
        <v>1</v>
      </c>
      <c r="C38" s="30" t="s">
        <v>24</v>
      </c>
      <c r="D38" s="30" t="s">
        <v>25</v>
      </c>
      <c r="E38" s="30" t="s">
        <v>26</v>
      </c>
      <c r="F38" s="31" t="s">
        <v>27</v>
      </c>
      <c r="G38" s="32"/>
    </row>
    <row r="39" spans="2:14" ht="17.25" customHeight="1">
      <c r="B39" s="33" t="s">
        <v>28</v>
      </c>
      <c r="C39" s="34">
        <v>78</v>
      </c>
      <c r="D39" s="34">
        <v>77</v>
      </c>
      <c r="E39" s="34">
        <v>64</v>
      </c>
      <c r="F39" s="35">
        <f>AVERAGE(C39:E39)</f>
        <v>73</v>
      </c>
      <c r="G39" s="36"/>
    </row>
    <row r="40" spans="2:14" ht="17.25" customHeight="1" thickBot="1">
      <c r="B40" s="37" t="s">
        <v>29</v>
      </c>
      <c r="C40" s="38">
        <f>_xlfn.RANK.EQ(C39,$C$39:$E$39)</f>
        <v>1</v>
      </c>
      <c r="D40" s="38">
        <f t="shared" ref="D40:E40" si="0">_xlfn.RANK.EQ(D39,$C$39:$E$39)</f>
        <v>2</v>
      </c>
      <c r="E40" s="38">
        <f t="shared" si="0"/>
        <v>3</v>
      </c>
      <c r="F40" s="39"/>
      <c r="G40" s="32"/>
      <c r="J40" s="81" t="s">
        <v>30</v>
      </c>
      <c r="K40" s="81"/>
      <c r="L40" s="81"/>
      <c r="M40" s="81"/>
    </row>
    <row r="41" spans="2:14" ht="17.25" customHeight="1" thickBot="1">
      <c r="B41" s="33" t="s">
        <v>31</v>
      </c>
      <c r="C41" s="34">
        <v>62</v>
      </c>
      <c r="D41" s="34">
        <v>68</v>
      </c>
      <c r="E41" s="34">
        <v>70</v>
      </c>
      <c r="F41" s="35">
        <f>AVERAGE(C41:E41)</f>
        <v>66.666666666666671</v>
      </c>
      <c r="G41" s="36"/>
    </row>
    <row r="42" spans="2:14" ht="17.25" customHeight="1" thickBot="1">
      <c r="B42" s="37" t="s">
        <v>29</v>
      </c>
      <c r="C42" s="38">
        <f>_xlfn.RANK.EQ(C41,$C$41:$E$41)</f>
        <v>3</v>
      </c>
      <c r="D42" s="38">
        <f t="shared" ref="D42:E42" si="1">_xlfn.RANK.EQ(D41,$C$41:$E$41)</f>
        <v>2</v>
      </c>
      <c r="E42" s="38">
        <f t="shared" si="1"/>
        <v>1</v>
      </c>
      <c r="F42" s="39"/>
      <c r="G42" s="36"/>
      <c r="J42" s="29" t="s">
        <v>1</v>
      </c>
      <c r="K42" s="30" t="s">
        <v>24</v>
      </c>
      <c r="L42" s="30" t="s">
        <v>25</v>
      </c>
      <c r="M42" s="30" t="s">
        <v>26</v>
      </c>
      <c r="N42" s="31" t="s">
        <v>27</v>
      </c>
    </row>
    <row r="43" spans="2:14" ht="17.25" customHeight="1">
      <c r="B43" s="33" t="s">
        <v>32</v>
      </c>
      <c r="C43" s="34">
        <f>C39+C41</f>
        <v>140</v>
      </c>
      <c r="D43" s="34">
        <f>D39+D41</f>
        <v>145</v>
      </c>
      <c r="E43" s="34">
        <f>E39+E41</f>
        <v>134</v>
      </c>
      <c r="F43" s="35">
        <f>AVERAGE(C43:E43)</f>
        <v>139.66666666666666</v>
      </c>
      <c r="G43" s="36"/>
      <c r="J43" s="33" t="s">
        <v>28</v>
      </c>
      <c r="K43" s="34">
        <v>78</v>
      </c>
      <c r="L43" s="34">
        <v>77</v>
      </c>
      <c r="M43" s="34">
        <v>64</v>
      </c>
      <c r="N43" s="40"/>
    </row>
    <row r="44" spans="2:14" ht="17.25" customHeight="1" thickBot="1">
      <c r="B44" s="37" t="s">
        <v>29</v>
      </c>
      <c r="C44" s="38">
        <f>_xlfn.RANK.EQ(C43,$C$43:$E$43)</f>
        <v>2</v>
      </c>
      <c r="D44" s="38">
        <f t="shared" ref="D44:E44" si="2">_xlfn.RANK.EQ(D43,$C$43:$E$43)</f>
        <v>1</v>
      </c>
      <c r="E44" s="38">
        <f t="shared" si="2"/>
        <v>3</v>
      </c>
      <c r="F44" s="39"/>
      <c r="G44" s="36"/>
      <c r="J44" s="37" t="s">
        <v>29</v>
      </c>
      <c r="K44" s="38"/>
      <c r="L44" s="38"/>
      <c r="M44" s="38"/>
      <c r="N44" s="41"/>
    </row>
    <row r="45" spans="2:14" ht="17.25" customHeight="1">
      <c r="B45" s="33" t="s">
        <v>33</v>
      </c>
      <c r="C45" s="42">
        <f>AVERAGE(C39,C41)</f>
        <v>70</v>
      </c>
      <c r="D45" s="42">
        <f>AVERAGE(D39,D41)</f>
        <v>72.5</v>
      </c>
      <c r="E45" s="42">
        <f>AVERAGE(E39,E41)</f>
        <v>67</v>
      </c>
      <c r="F45" s="43">
        <f>AVERAGE(C45:E45)</f>
        <v>69.833333333333329</v>
      </c>
      <c r="G45" s="36"/>
      <c r="J45" s="33" t="s">
        <v>31</v>
      </c>
      <c r="K45" s="34">
        <v>62</v>
      </c>
      <c r="L45" s="34">
        <v>68</v>
      </c>
      <c r="M45" s="34">
        <v>70</v>
      </c>
      <c r="N45" s="40"/>
    </row>
    <row r="46" spans="2:14" ht="17.25" customHeight="1" thickBot="1">
      <c r="B46" s="37" t="s">
        <v>34</v>
      </c>
      <c r="C46" s="44" t="str">
        <f>IF(C45&lt;70,"追試","")</f>
        <v/>
      </c>
      <c r="D46" s="44" t="str">
        <f>IF(D45&lt;70,"追試","")</f>
        <v/>
      </c>
      <c r="E46" s="44" t="str">
        <f>IF(E45&lt;70,"追試","")</f>
        <v>追試</v>
      </c>
      <c r="F46" s="41"/>
      <c r="J46" s="37" t="s">
        <v>29</v>
      </c>
      <c r="K46" s="38"/>
      <c r="L46" s="38"/>
      <c r="M46" s="38"/>
      <c r="N46" s="41"/>
    </row>
    <row r="47" spans="2:14" ht="17.25" customHeight="1">
      <c r="J47" s="33" t="s">
        <v>32</v>
      </c>
      <c r="K47" s="34">
        <f>K43+K45</f>
        <v>140</v>
      </c>
      <c r="L47" s="34">
        <f>L43+L45</f>
        <v>145</v>
      </c>
      <c r="M47" s="34">
        <f>M43+M45</f>
        <v>134</v>
      </c>
      <c r="N47" s="40"/>
    </row>
    <row r="48" spans="2:14" ht="17.25" customHeight="1" thickBot="1">
      <c r="J48" s="37" t="s">
        <v>29</v>
      </c>
      <c r="K48" s="38"/>
      <c r="L48" s="38"/>
      <c r="M48" s="38"/>
      <c r="N48" s="41"/>
    </row>
    <row r="49" spans="2:14" ht="17.25" customHeight="1">
      <c r="J49" s="33" t="s">
        <v>33</v>
      </c>
      <c r="K49" s="45"/>
      <c r="L49" s="45"/>
      <c r="M49" s="45"/>
      <c r="N49" s="46"/>
    </row>
    <row r="50" spans="2:14" ht="17.25" customHeight="1" thickBot="1">
      <c r="J50" s="37" t="s">
        <v>34</v>
      </c>
      <c r="K50" s="44"/>
      <c r="L50" s="44"/>
      <c r="M50" s="44"/>
      <c r="N50" s="41"/>
    </row>
    <row r="59" spans="2:14" ht="17.25" customHeight="1">
      <c r="B59" s="2" t="s">
        <v>35</v>
      </c>
      <c r="C59" s="14" t="s">
        <v>36</v>
      </c>
      <c r="J59" s="2" t="s">
        <v>35</v>
      </c>
      <c r="K59" s="14" t="s">
        <v>36</v>
      </c>
    </row>
    <row r="60" spans="2:14" ht="17.25" customHeight="1">
      <c r="D60" s="47" t="s">
        <v>37</v>
      </c>
    </row>
    <row r="62" spans="2:14" ht="17.25" customHeight="1">
      <c r="C62" s="1" t="s">
        <v>38</v>
      </c>
      <c r="F62" s="48"/>
      <c r="K62" s="1" t="s">
        <v>38</v>
      </c>
    </row>
    <row r="63" spans="2:14" ht="17.25" customHeight="1">
      <c r="C63" s="49"/>
      <c r="D63" s="50" t="s">
        <v>33</v>
      </c>
      <c r="G63" s="23"/>
      <c r="K63" s="49"/>
      <c r="L63" s="50" t="s">
        <v>33</v>
      </c>
    </row>
    <row r="64" spans="2:14" ht="17.25" customHeight="1">
      <c r="C64" s="51" t="s">
        <v>39</v>
      </c>
      <c r="D64" s="52">
        <f>LARGE($C$45:$E$45,1)</f>
        <v>72.5</v>
      </c>
      <c r="E64" s="23" t="s">
        <v>40</v>
      </c>
      <c r="K64" s="51" t="s">
        <v>39</v>
      </c>
      <c r="L64" s="53"/>
    </row>
    <row r="65" spans="3:12" ht="17.25" customHeight="1">
      <c r="C65" s="51" t="s">
        <v>41</v>
      </c>
      <c r="D65" s="52">
        <f>LARGE($C$45:$E$45,2)</f>
        <v>70</v>
      </c>
      <c r="E65" s="23" t="s">
        <v>42</v>
      </c>
      <c r="K65" s="51" t="s">
        <v>41</v>
      </c>
      <c r="L65" s="53"/>
    </row>
    <row r="66" spans="3:12" ht="17.25" customHeight="1" thickBot="1">
      <c r="C66" s="51" t="s">
        <v>43</v>
      </c>
      <c r="D66" s="54">
        <f>LARGE($C$45:$E$45,3)</f>
        <v>67</v>
      </c>
      <c r="E66" s="23" t="s">
        <v>44</v>
      </c>
      <c r="K66" s="51" t="s">
        <v>43</v>
      </c>
      <c r="L66" s="55"/>
    </row>
    <row r="67" spans="3:12" ht="17.25" customHeight="1">
      <c r="C67" s="4"/>
      <c r="D67" s="56"/>
      <c r="E67" s="23"/>
      <c r="K67" s="4"/>
    </row>
    <row r="68" spans="3:12" ht="17.25" customHeight="1">
      <c r="D68" s="56"/>
      <c r="E68" s="23"/>
      <c r="K68" s="4"/>
    </row>
    <row r="69" spans="3:12" ht="17.25" customHeight="1">
      <c r="C69" s="57"/>
      <c r="D69" s="56"/>
      <c r="E69" s="23"/>
      <c r="K69" s="4"/>
    </row>
    <row r="70" spans="3:12" ht="17.25" customHeight="1">
      <c r="C70" s="57"/>
      <c r="D70" s="56"/>
      <c r="E70" s="23"/>
      <c r="K70" s="4"/>
    </row>
    <row r="71" spans="3:12" ht="17.25" customHeight="1">
      <c r="C71" s="57"/>
      <c r="D71" s="56"/>
      <c r="E71" s="23"/>
      <c r="K71" s="4"/>
    </row>
    <row r="72" spans="3:12" ht="45" customHeight="1">
      <c r="C72" s="57"/>
      <c r="D72" s="56"/>
      <c r="E72" s="23"/>
      <c r="K72" s="4"/>
    </row>
    <row r="73" spans="3:12" ht="17.25" customHeight="1">
      <c r="C73" s="57"/>
      <c r="D73" s="57" t="s">
        <v>37</v>
      </c>
      <c r="E73" s="23"/>
      <c r="K73" s="4"/>
    </row>
    <row r="75" spans="3:12" ht="17.25" customHeight="1">
      <c r="C75" s="1" t="s">
        <v>45</v>
      </c>
      <c r="F75" s="48"/>
      <c r="K75" s="1" t="s">
        <v>45</v>
      </c>
    </row>
    <row r="76" spans="3:12" ht="17.25" customHeight="1">
      <c r="C76" s="49"/>
      <c r="D76" s="50" t="s">
        <v>33</v>
      </c>
      <c r="G76" s="23"/>
      <c r="K76" s="49"/>
      <c r="L76" s="50" t="s">
        <v>33</v>
      </c>
    </row>
    <row r="77" spans="3:12" ht="17.25" customHeight="1">
      <c r="C77" s="51" t="s">
        <v>39</v>
      </c>
      <c r="D77" s="52">
        <f>SMALL($C$45:$E$45,1)</f>
        <v>67</v>
      </c>
      <c r="E77" s="23" t="s">
        <v>46</v>
      </c>
      <c r="K77" s="51" t="s">
        <v>39</v>
      </c>
      <c r="L77" s="53"/>
    </row>
    <row r="78" spans="3:12" ht="17.25" customHeight="1">
      <c r="C78" s="51" t="s">
        <v>41</v>
      </c>
      <c r="D78" s="52">
        <f>SMALL($C$45:$E$45,2)</f>
        <v>70</v>
      </c>
      <c r="E78" s="23" t="s">
        <v>47</v>
      </c>
      <c r="K78" s="51" t="s">
        <v>41</v>
      </c>
      <c r="L78" s="53"/>
    </row>
    <row r="79" spans="3:12" ht="17.25" customHeight="1" thickBot="1">
      <c r="C79" s="51" t="s">
        <v>43</v>
      </c>
      <c r="D79" s="54">
        <f>SMALL($C$45:$E$45,3)</f>
        <v>72.5</v>
      </c>
      <c r="E79" s="23" t="s">
        <v>48</v>
      </c>
      <c r="K79" s="51" t="s">
        <v>43</v>
      </c>
      <c r="L79" s="55"/>
    </row>
    <row r="88" spans="2:15" ht="17.25" customHeight="1" thickBot="1">
      <c r="B88" s="8">
        <v>3</v>
      </c>
      <c r="J88" s="8">
        <v>3</v>
      </c>
    </row>
    <row r="89" spans="2:15" ht="17.25" customHeight="1" thickTop="1"/>
    <row r="90" spans="2:15" ht="17.25" customHeight="1">
      <c r="C90" s="58" t="s">
        <v>49</v>
      </c>
      <c r="D90" s="58"/>
      <c r="E90" s="58"/>
      <c r="F90" s="58"/>
      <c r="G90" s="58"/>
      <c r="K90" s="58" t="s">
        <v>49</v>
      </c>
      <c r="L90" s="59"/>
      <c r="M90" s="59"/>
      <c r="N90" s="59"/>
      <c r="O90" s="59"/>
    </row>
    <row r="91" spans="2:15" ht="17.25" customHeight="1">
      <c r="C91" s="15"/>
      <c r="K91" s="15"/>
    </row>
    <row r="92" spans="2:15" ht="17.25" customHeight="1">
      <c r="B92" s="2" t="s">
        <v>13</v>
      </c>
      <c r="C92" s="14" t="s">
        <v>6</v>
      </c>
      <c r="K92" s="2" t="s">
        <v>13</v>
      </c>
      <c r="L92" s="14" t="s">
        <v>6</v>
      </c>
    </row>
    <row r="94" spans="2:15" ht="17.25" customHeight="1">
      <c r="C94" s="1" t="s">
        <v>50</v>
      </c>
      <c r="L94" s="1" t="s">
        <v>50</v>
      </c>
    </row>
    <row r="95" spans="2:15" ht="17.25" customHeight="1">
      <c r="D95" s="1" t="s">
        <v>51</v>
      </c>
      <c r="M95" s="1" t="s">
        <v>51</v>
      </c>
    </row>
    <row r="98" spans="2:16" ht="17.25" customHeight="1" thickBot="1">
      <c r="B98" s="1" t="s">
        <v>52</v>
      </c>
      <c r="C98" s="55">
        <f>COUNTIF(C104:C112,"&gt;=80")</f>
        <v>2</v>
      </c>
      <c r="D98" s="23" t="s">
        <v>53</v>
      </c>
      <c r="M98" s="1" t="s">
        <v>52</v>
      </c>
      <c r="N98" s="55"/>
    </row>
    <row r="99" spans="2:16" ht="17.25" customHeight="1" thickBot="1">
      <c r="B99" s="1" t="s">
        <v>54</v>
      </c>
      <c r="C99" s="60">
        <f>COUNTIF(D104:D112,"&gt;=80")</f>
        <v>4</v>
      </c>
      <c r="D99" s="23" t="s">
        <v>55</v>
      </c>
      <c r="M99" s="1" t="s">
        <v>54</v>
      </c>
      <c r="N99" s="60"/>
    </row>
    <row r="100" spans="2:16" ht="17.25" customHeight="1" thickBot="1">
      <c r="B100" s="1" t="s">
        <v>28</v>
      </c>
      <c r="C100" s="60">
        <f>COUNTIF(E104:E112,"&gt;=80")</f>
        <v>2</v>
      </c>
      <c r="D100" s="23" t="s">
        <v>56</v>
      </c>
      <c r="M100" s="1" t="s">
        <v>28</v>
      </c>
      <c r="N100" s="60"/>
    </row>
    <row r="101" spans="2:16" ht="17.25" customHeight="1" thickBot="1">
      <c r="B101" s="1" t="s">
        <v>57</v>
      </c>
      <c r="C101" s="60">
        <f>COUNTIF(C104:E112,"&gt;=80")</f>
        <v>8</v>
      </c>
      <c r="D101" s="23" t="s">
        <v>58</v>
      </c>
      <c r="M101" s="1" t="s">
        <v>57</v>
      </c>
      <c r="N101" s="60"/>
    </row>
    <row r="103" spans="2:16" ht="17.25" customHeight="1">
      <c r="B103" s="74" t="s">
        <v>1</v>
      </c>
      <c r="C103" s="74" t="s">
        <v>52</v>
      </c>
      <c r="D103" s="74" t="s">
        <v>54</v>
      </c>
      <c r="E103" s="74" t="s">
        <v>28</v>
      </c>
      <c r="M103" s="74" t="s">
        <v>1</v>
      </c>
      <c r="N103" s="74" t="s">
        <v>52</v>
      </c>
      <c r="O103" s="74" t="s">
        <v>54</v>
      </c>
      <c r="P103" s="74" t="s">
        <v>28</v>
      </c>
    </row>
    <row r="104" spans="2:16" ht="17.25" customHeight="1">
      <c r="B104" s="61" t="s">
        <v>59</v>
      </c>
      <c r="C104" s="62">
        <v>76</v>
      </c>
      <c r="D104" s="62">
        <v>84</v>
      </c>
      <c r="E104" s="62">
        <v>72</v>
      </c>
      <c r="M104" s="61" t="s">
        <v>59</v>
      </c>
      <c r="N104" s="62">
        <v>76</v>
      </c>
      <c r="O104" s="62">
        <v>84</v>
      </c>
      <c r="P104" s="62">
        <v>72</v>
      </c>
    </row>
    <row r="105" spans="2:16" ht="17.25" customHeight="1">
      <c r="B105" s="61" t="s">
        <v>60</v>
      </c>
      <c r="C105" s="62">
        <v>68</v>
      </c>
      <c r="D105" s="62">
        <v>77</v>
      </c>
      <c r="E105" s="62">
        <v>70</v>
      </c>
      <c r="M105" s="61" t="s">
        <v>60</v>
      </c>
      <c r="N105" s="62">
        <v>68</v>
      </c>
      <c r="O105" s="62">
        <v>77</v>
      </c>
      <c r="P105" s="62">
        <v>70</v>
      </c>
    </row>
    <row r="106" spans="2:16" ht="17.25" customHeight="1">
      <c r="B106" s="61" t="s">
        <v>61</v>
      </c>
      <c r="C106" s="62">
        <v>88</v>
      </c>
      <c r="D106" s="62">
        <v>79</v>
      </c>
      <c r="E106" s="62">
        <v>69</v>
      </c>
      <c r="M106" s="61" t="s">
        <v>61</v>
      </c>
      <c r="N106" s="62">
        <v>88</v>
      </c>
      <c r="O106" s="62">
        <v>79</v>
      </c>
      <c r="P106" s="62">
        <v>69</v>
      </c>
    </row>
    <row r="107" spans="2:16" ht="17.25" customHeight="1">
      <c r="B107" s="61" t="s">
        <v>62</v>
      </c>
      <c r="C107" s="62">
        <v>68</v>
      </c>
      <c r="D107" s="62">
        <v>81</v>
      </c>
      <c r="E107" s="62">
        <v>73</v>
      </c>
      <c r="M107" s="61" t="s">
        <v>62</v>
      </c>
      <c r="N107" s="62">
        <v>68</v>
      </c>
      <c r="O107" s="62">
        <v>81</v>
      </c>
      <c r="P107" s="62">
        <v>73</v>
      </c>
    </row>
    <row r="108" spans="2:16" ht="17.25" customHeight="1">
      <c r="B108" s="61" t="s">
        <v>63</v>
      </c>
      <c r="C108" s="62">
        <v>78</v>
      </c>
      <c r="D108" s="62">
        <v>82</v>
      </c>
      <c r="E108" s="62">
        <v>72</v>
      </c>
      <c r="M108" s="61" t="s">
        <v>63</v>
      </c>
      <c r="N108" s="62">
        <v>78</v>
      </c>
      <c r="O108" s="62">
        <v>82</v>
      </c>
      <c r="P108" s="62">
        <v>72</v>
      </c>
    </row>
    <row r="109" spans="2:16" ht="17.25" customHeight="1">
      <c r="B109" s="61" t="s">
        <v>64</v>
      </c>
      <c r="C109" s="62">
        <v>72</v>
      </c>
      <c r="D109" s="62">
        <v>78</v>
      </c>
      <c r="E109" s="62">
        <v>80</v>
      </c>
      <c r="M109" s="61" t="s">
        <v>64</v>
      </c>
      <c r="N109" s="62">
        <v>72</v>
      </c>
      <c r="O109" s="62">
        <v>78</v>
      </c>
      <c r="P109" s="62">
        <v>80</v>
      </c>
    </row>
    <row r="110" spans="2:16" ht="17.25" customHeight="1">
      <c r="B110" s="61" t="s">
        <v>65</v>
      </c>
      <c r="C110" s="62">
        <v>79</v>
      </c>
      <c r="D110" s="62">
        <v>69</v>
      </c>
      <c r="E110" s="62">
        <v>89</v>
      </c>
      <c r="M110" s="61" t="s">
        <v>65</v>
      </c>
      <c r="N110" s="62">
        <v>79</v>
      </c>
      <c r="O110" s="62">
        <v>69</v>
      </c>
      <c r="P110" s="62">
        <v>89</v>
      </c>
    </row>
    <row r="111" spans="2:16" ht="17.25" customHeight="1">
      <c r="B111" s="61" t="s">
        <v>66</v>
      </c>
      <c r="C111" s="62">
        <v>80</v>
      </c>
      <c r="D111" s="62">
        <v>67</v>
      </c>
      <c r="E111" s="62">
        <v>79</v>
      </c>
      <c r="M111" s="61" t="s">
        <v>66</v>
      </c>
      <c r="N111" s="62">
        <v>80</v>
      </c>
      <c r="O111" s="62">
        <v>67</v>
      </c>
      <c r="P111" s="62">
        <v>79</v>
      </c>
    </row>
    <row r="112" spans="2:16" ht="17.25" customHeight="1" thickBot="1">
      <c r="B112" s="63" t="s">
        <v>67</v>
      </c>
      <c r="C112" s="64">
        <v>76</v>
      </c>
      <c r="D112" s="64">
        <v>81</v>
      </c>
      <c r="E112" s="64">
        <v>68</v>
      </c>
      <c r="M112" s="61" t="s">
        <v>67</v>
      </c>
      <c r="N112" s="62">
        <v>76</v>
      </c>
      <c r="O112" s="62">
        <v>81</v>
      </c>
      <c r="P112" s="62">
        <v>68</v>
      </c>
    </row>
    <row r="113" spans="2:16" ht="17.25" customHeight="1" thickTop="1">
      <c r="B113" s="65" t="s">
        <v>32</v>
      </c>
      <c r="C113" s="66">
        <f>SUM(C104:C112)</f>
        <v>685</v>
      </c>
      <c r="D113" s="66">
        <f>SUM(D104:D112)</f>
        <v>698</v>
      </c>
      <c r="E113" s="66">
        <f>SUM(E104:E112)</f>
        <v>672</v>
      </c>
      <c r="M113" s="65" t="s">
        <v>32</v>
      </c>
      <c r="N113" s="66">
        <f>SUM(N104:N112)</f>
        <v>685</v>
      </c>
      <c r="O113" s="66">
        <f>SUM(O104:O112)</f>
        <v>698</v>
      </c>
      <c r="P113" s="66">
        <f>SUM(P104:P112)</f>
        <v>672</v>
      </c>
    </row>
    <row r="121" spans="2:16" ht="17.25" customHeight="1" thickBot="1">
      <c r="B121" s="8">
        <v>4</v>
      </c>
      <c r="J121" s="8">
        <v>4</v>
      </c>
    </row>
    <row r="122" spans="2:16" ht="17.25" customHeight="1" thickTop="1"/>
    <row r="123" spans="2:16" ht="17.25" customHeight="1">
      <c r="C123" s="14" t="s">
        <v>6</v>
      </c>
      <c r="K123" s="14" t="s">
        <v>6</v>
      </c>
    </row>
    <row r="124" spans="2:16" ht="17.25" customHeight="1">
      <c r="B124" s="2"/>
      <c r="C124" s="14"/>
    </row>
    <row r="125" spans="2:16" ht="17.25" customHeight="1">
      <c r="B125" s="2" t="s">
        <v>13</v>
      </c>
      <c r="J125" s="2" t="s">
        <v>13</v>
      </c>
    </row>
    <row r="126" spans="2:16" ht="17.25" customHeight="1">
      <c r="B126" s="1" t="s">
        <v>68</v>
      </c>
      <c r="J126" s="1" t="s">
        <v>69</v>
      </c>
    </row>
    <row r="127" spans="2:16" ht="17.25" customHeight="1">
      <c r="C127" s="67" t="s">
        <v>70</v>
      </c>
      <c r="D127" s="1" t="s">
        <v>71</v>
      </c>
      <c r="K127" s="67" t="s">
        <v>70</v>
      </c>
      <c r="L127" s="1" t="s">
        <v>71</v>
      </c>
    </row>
    <row r="128" spans="2:16" ht="17.25" customHeight="1">
      <c r="C128" s="67"/>
      <c r="K128" s="67"/>
    </row>
    <row r="129" spans="2:14" ht="17.25" customHeight="1">
      <c r="C129" s="1" t="s">
        <v>83</v>
      </c>
      <c r="K129" s="1" t="s">
        <v>83</v>
      </c>
    </row>
    <row r="131" spans="2:14" ht="17.25" customHeight="1">
      <c r="B131" s="82"/>
      <c r="C131" s="83"/>
      <c r="D131" s="68" t="s">
        <v>72</v>
      </c>
      <c r="E131" s="69" t="s">
        <v>73</v>
      </c>
      <c r="K131" s="82"/>
      <c r="L131" s="83"/>
      <c r="M131" s="68" t="s">
        <v>72</v>
      </c>
      <c r="N131" s="69" t="s">
        <v>73</v>
      </c>
    </row>
    <row r="132" spans="2:14" ht="17.25" customHeight="1">
      <c r="B132" s="75" t="s">
        <v>74</v>
      </c>
      <c r="C132" s="76"/>
      <c r="D132" s="70">
        <v>194500</v>
      </c>
      <c r="E132" s="71">
        <f>ROUNDDOWN(D132*0.67,-2)</f>
        <v>130300</v>
      </c>
      <c r="K132" s="75" t="s">
        <v>74</v>
      </c>
      <c r="L132" s="76"/>
      <c r="M132" s="70">
        <v>194500</v>
      </c>
      <c r="N132" s="71"/>
    </row>
    <row r="133" spans="2:14" ht="17.25" customHeight="1">
      <c r="B133" s="75" t="s">
        <v>75</v>
      </c>
      <c r="C133" s="76"/>
      <c r="D133" s="70">
        <v>146800</v>
      </c>
      <c r="E133" s="71">
        <f t="shared" ref="E133:E138" si="3">ROUNDDOWN(D133*0.67,-2)</f>
        <v>98300</v>
      </c>
      <c r="K133" s="75" t="s">
        <v>75</v>
      </c>
      <c r="L133" s="76"/>
      <c r="M133" s="70">
        <v>146800</v>
      </c>
      <c r="N133" s="71"/>
    </row>
    <row r="134" spans="2:14" ht="17.25" customHeight="1">
      <c r="B134" s="75" t="s">
        <v>76</v>
      </c>
      <c r="C134" s="76"/>
      <c r="D134" s="70">
        <v>216300</v>
      </c>
      <c r="E134" s="71">
        <f t="shared" si="3"/>
        <v>144900</v>
      </c>
      <c r="K134" s="75" t="s">
        <v>76</v>
      </c>
      <c r="L134" s="76"/>
      <c r="M134" s="70">
        <v>216300</v>
      </c>
      <c r="N134" s="71"/>
    </row>
    <row r="135" spans="2:14" ht="17.25" customHeight="1">
      <c r="B135" s="75" t="s">
        <v>77</v>
      </c>
      <c r="C135" s="76"/>
      <c r="D135" s="70">
        <v>32800</v>
      </c>
      <c r="E135" s="71">
        <f t="shared" si="3"/>
        <v>21900</v>
      </c>
      <c r="K135" s="75" t="s">
        <v>77</v>
      </c>
      <c r="L135" s="76"/>
      <c r="M135" s="70">
        <v>32800</v>
      </c>
      <c r="N135" s="71"/>
    </row>
    <row r="136" spans="2:14" ht="17.25" customHeight="1">
      <c r="B136" s="75" t="s">
        <v>78</v>
      </c>
      <c r="C136" s="76"/>
      <c r="D136" s="70">
        <v>29800</v>
      </c>
      <c r="E136" s="71">
        <f t="shared" si="3"/>
        <v>19900</v>
      </c>
      <c r="K136" s="75" t="s">
        <v>78</v>
      </c>
      <c r="L136" s="76"/>
      <c r="M136" s="70">
        <v>29800</v>
      </c>
      <c r="N136" s="71"/>
    </row>
    <row r="137" spans="2:14" ht="17.25" customHeight="1">
      <c r="B137" s="75" t="s">
        <v>79</v>
      </c>
      <c r="C137" s="76"/>
      <c r="D137" s="70">
        <v>67400</v>
      </c>
      <c r="E137" s="71">
        <f t="shared" si="3"/>
        <v>45100</v>
      </c>
      <c r="K137" s="75" t="s">
        <v>79</v>
      </c>
      <c r="L137" s="76"/>
      <c r="M137" s="70">
        <v>67400</v>
      </c>
      <c r="N137" s="71"/>
    </row>
    <row r="138" spans="2:14" ht="17.25" customHeight="1">
      <c r="B138" s="75" t="s">
        <v>80</v>
      </c>
      <c r="C138" s="76"/>
      <c r="D138" s="70">
        <v>47800</v>
      </c>
      <c r="E138" s="71">
        <f t="shared" si="3"/>
        <v>32000</v>
      </c>
      <c r="K138" s="75" t="s">
        <v>80</v>
      </c>
      <c r="L138" s="76"/>
      <c r="M138" s="70">
        <v>47800</v>
      </c>
      <c r="N138" s="71"/>
    </row>
  </sheetData>
  <mergeCells count="19">
    <mergeCell ref="B136:C136"/>
    <mergeCell ref="K136:L136"/>
    <mergeCell ref="B137:C137"/>
    <mergeCell ref="K137:L137"/>
    <mergeCell ref="B138:C138"/>
    <mergeCell ref="K138:L138"/>
    <mergeCell ref="B133:C133"/>
    <mergeCell ref="K133:L133"/>
    <mergeCell ref="B134:C134"/>
    <mergeCell ref="K134:L134"/>
    <mergeCell ref="B135:C135"/>
    <mergeCell ref="K135:L135"/>
    <mergeCell ref="B132:C132"/>
    <mergeCell ref="K132:L132"/>
    <mergeCell ref="A1:G1"/>
    <mergeCell ref="C9:N9"/>
    <mergeCell ref="J40:M40"/>
    <mergeCell ref="B131:C131"/>
    <mergeCell ref="K131:L131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2023-05-12T03:36:16Z</dcterms:created>
  <dcterms:modified xsi:type="dcterms:W3CDTF">2023-07-13T07:30:02Z</dcterms:modified>
</cp:coreProperties>
</file>