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7-複数シートでの計算\"/>
    </mc:Choice>
  </mc:AlternateContent>
  <xr:revisionPtr revIDLastSave="0" documentId="13_ncr:1_{0AFD8CBF-CC7A-4E87-A20E-71F371F6D9C9}" xr6:coauthVersionLast="47" xr6:coauthVersionMax="47" xr10:uidLastSave="{00000000-0000-0000-0000-000000000000}"/>
  <bookViews>
    <workbookView xWindow="1164" yWindow="60" windowWidth="20472" windowHeight="12720" xr2:uid="{00000000-000D-0000-FFFF-FFFF00000000}"/>
  </bookViews>
  <sheets>
    <sheet name="練習" sheetId="1" r:id="rId1"/>
    <sheet name="受注台帳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1" i="1" l="1"/>
  <c r="E140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E23" i="1"/>
  <c r="D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F23" i="1" l="1"/>
  <c r="E122" i="1"/>
  <c r="E121" i="1"/>
  <c r="E104" i="1"/>
  <c r="E103" i="1"/>
  <c r="F69" i="1" l="1"/>
  <c r="F68" i="1"/>
  <c r="F66" i="1"/>
  <c r="F64" i="1"/>
  <c r="F61" i="1"/>
  <c r="F60" i="1"/>
  <c r="F58" i="1"/>
  <c r="F56" i="1"/>
  <c r="F53" i="1"/>
  <c r="F52" i="1"/>
  <c r="F50" i="1"/>
  <c r="F48" i="1"/>
  <c r="F45" i="1"/>
  <c r="F44" i="1"/>
  <c r="F42" i="1"/>
  <c r="F40" i="1"/>
  <c r="F37" i="1"/>
  <c r="F35" i="1"/>
  <c r="F34" i="1"/>
  <c r="F31" i="1"/>
  <c r="F30" i="1"/>
  <c r="F28" i="1"/>
  <c r="F27" i="1"/>
  <c r="F25" i="1"/>
  <c r="D87" i="1" l="1"/>
  <c r="F33" i="1"/>
  <c r="F39" i="1"/>
  <c r="F47" i="1"/>
  <c r="F26" i="1"/>
  <c r="F29" i="1"/>
  <c r="F36" i="1"/>
  <c r="F41" i="1"/>
  <c r="F49" i="1"/>
  <c r="F57" i="1"/>
  <c r="F65" i="1"/>
  <c r="F55" i="1"/>
  <c r="F63" i="1"/>
  <c r="F32" i="1"/>
  <c r="F38" i="1"/>
  <c r="F43" i="1"/>
  <c r="F46" i="1"/>
  <c r="F51" i="1"/>
  <c r="F54" i="1"/>
  <c r="F59" i="1"/>
  <c r="F62" i="1"/>
  <c r="F67" i="1"/>
  <c r="F70" i="1"/>
  <c r="D91" i="1"/>
  <c r="D85" i="1"/>
  <c r="D93" i="1"/>
  <c r="D92" i="1"/>
  <c r="E71" i="1"/>
  <c r="F24" i="1"/>
  <c r="D89" i="1"/>
  <c r="D71" i="1"/>
  <c r="G23" i="1" s="1"/>
  <c r="D84" i="1"/>
  <c r="D86" i="1"/>
  <c r="D88" i="1"/>
  <c r="D90" i="1"/>
  <c r="F71" i="1" l="1"/>
  <c r="G38" i="1"/>
  <c r="G36" i="1"/>
  <c r="G34" i="1"/>
  <c r="G32" i="1"/>
  <c r="E92" i="1"/>
  <c r="E90" i="1"/>
  <c r="E88" i="1"/>
  <c r="E86" i="1"/>
  <c r="E84" i="1"/>
  <c r="E93" i="1"/>
  <c r="E91" i="1"/>
  <c r="E89" i="1"/>
  <c r="E87" i="1"/>
  <c r="E85" i="1"/>
  <c r="G69" i="1"/>
  <c r="G67" i="1"/>
  <c r="G65" i="1"/>
  <c r="G63" i="1"/>
  <c r="G61" i="1"/>
  <c r="G59" i="1"/>
  <c r="G57" i="1"/>
  <c r="G55" i="1"/>
  <c r="G53" i="1"/>
  <c r="G51" i="1"/>
  <c r="G49" i="1"/>
  <c r="G47" i="1"/>
  <c r="G45" i="1"/>
  <c r="G43" i="1"/>
  <c r="G41" i="1"/>
  <c r="G39" i="1"/>
  <c r="G37" i="1"/>
  <c r="G35" i="1"/>
  <c r="G33" i="1"/>
  <c r="G31" i="1"/>
  <c r="G29" i="1"/>
  <c r="G27" i="1"/>
  <c r="G25" i="1"/>
  <c r="G71" i="1"/>
  <c r="G70" i="1"/>
  <c r="G62" i="1"/>
  <c r="G54" i="1"/>
  <c r="G46" i="1"/>
  <c r="G64" i="1"/>
  <c r="G56" i="1"/>
  <c r="G48" i="1"/>
  <c r="G40" i="1"/>
  <c r="G66" i="1"/>
  <c r="G58" i="1"/>
  <c r="G50" i="1"/>
  <c r="G42" i="1"/>
  <c r="G68" i="1"/>
  <c r="G60" i="1"/>
  <c r="G52" i="1"/>
  <c r="G44" i="1"/>
  <c r="G30" i="1"/>
  <c r="G28" i="1"/>
  <c r="G26" i="1"/>
  <c r="G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Beginners-Site</author>
  </authors>
  <commentList>
    <comment ref="B23" authorId="0" shapeId="0" xr:uid="{5EB99A1E-618E-4018-871A-3BF3CA160EED}">
      <text>
        <r>
          <rPr>
            <b/>
            <sz val="16"/>
            <color indexed="81"/>
            <rFont val="MS P ゴシック"/>
            <family val="3"/>
            <charset val="128"/>
          </rPr>
          <t>=</t>
        </r>
        <r>
          <rPr>
            <b/>
            <sz val="16"/>
            <color indexed="10"/>
            <rFont val="MS P ゴシック"/>
            <family val="3"/>
            <charset val="128"/>
          </rPr>
          <t>RANK.EQ</t>
        </r>
        <r>
          <rPr>
            <b/>
            <sz val="16"/>
            <color indexed="81"/>
            <rFont val="MS P ゴシック"/>
            <family val="3"/>
            <charset val="128"/>
          </rPr>
          <t>(D23,</t>
        </r>
        <r>
          <rPr>
            <b/>
            <sz val="16"/>
            <color indexed="39"/>
            <rFont val="MS P ゴシック"/>
            <family val="3"/>
            <charset val="128"/>
          </rPr>
          <t>$D$23:$D$70)</t>
        </r>
      </text>
    </comment>
    <comment ref="D23" authorId="0" shapeId="0" xr:uid="{E3A547C7-582E-4549-9631-F73A7639A1A3}">
      <text>
        <r>
          <rPr>
            <b/>
            <sz val="16"/>
            <color indexed="81"/>
            <rFont val="MS P ゴシック"/>
            <family val="3"/>
            <charset val="128"/>
          </rPr>
          <t>=</t>
        </r>
        <r>
          <rPr>
            <b/>
            <sz val="16"/>
            <color indexed="10"/>
            <rFont val="MS P ゴシック"/>
            <family val="3"/>
            <charset val="128"/>
          </rPr>
          <t>SUMIF</t>
        </r>
        <r>
          <rPr>
            <b/>
            <sz val="16"/>
            <color indexed="81"/>
            <rFont val="MS P ゴシック"/>
            <family val="3"/>
            <charset val="128"/>
          </rPr>
          <t>(</t>
        </r>
        <r>
          <rPr>
            <b/>
            <sz val="16"/>
            <color indexed="60"/>
            <rFont val="MS P ゴシック"/>
            <family val="3"/>
            <charset val="128"/>
          </rPr>
          <t>受注台帳!$F$5:$F$153</t>
        </r>
        <r>
          <rPr>
            <b/>
            <sz val="16"/>
            <color indexed="81"/>
            <rFont val="MS P ゴシック"/>
            <family val="3"/>
            <charset val="128"/>
          </rPr>
          <t>,C23,</t>
        </r>
        <r>
          <rPr>
            <b/>
            <sz val="16"/>
            <color indexed="57"/>
            <rFont val="MS P ゴシック"/>
            <family val="3"/>
            <charset val="128"/>
          </rPr>
          <t>受注台帳!$G$5:$G$153)</t>
        </r>
      </text>
    </comment>
    <comment ref="E23" authorId="0" shapeId="0" xr:uid="{06EEF9D6-686C-483A-B43A-424F824EABE9}">
      <text>
        <r>
          <rPr>
            <b/>
            <sz val="16"/>
            <color indexed="81"/>
            <rFont val="MS P ゴシック"/>
            <family val="3"/>
            <charset val="128"/>
          </rPr>
          <t>=</t>
        </r>
        <r>
          <rPr>
            <b/>
            <sz val="16"/>
            <color indexed="10"/>
            <rFont val="MS P ゴシック"/>
            <family val="3"/>
            <charset val="128"/>
          </rPr>
          <t>COUNTIF</t>
        </r>
        <r>
          <rPr>
            <b/>
            <sz val="16"/>
            <color indexed="81"/>
            <rFont val="MS P ゴシック"/>
            <family val="3"/>
            <charset val="128"/>
          </rPr>
          <t>(</t>
        </r>
        <r>
          <rPr>
            <b/>
            <sz val="16"/>
            <color indexed="60"/>
            <rFont val="MS P ゴシック"/>
            <family val="3"/>
            <charset val="128"/>
          </rPr>
          <t>受注台帳!$F$5:$F$153</t>
        </r>
        <r>
          <rPr>
            <b/>
            <sz val="16"/>
            <color indexed="81"/>
            <rFont val="MS P ゴシック"/>
            <family val="3"/>
            <charset val="128"/>
          </rPr>
          <t>,C23)</t>
        </r>
      </text>
    </comment>
    <comment ref="F23" authorId="0" shapeId="0" xr:uid="{E511CF7A-974D-44E9-A413-0CECD3780E7A}">
      <text>
        <r>
          <rPr>
            <b/>
            <sz val="14"/>
            <color indexed="81"/>
            <rFont val="MS P ゴシック"/>
            <family val="3"/>
            <charset val="128"/>
          </rPr>
          <t>=D23/E23</t>
        </r>
      </text>
    </comment>
    <comment ref="G23" authorId="0" shapeId="0" xr:uid="{182B9F37-62F6-46F9-9B47-DF5531E51F5B}">
      <text>
        <r>
          <rPr>
            <b/>
            <sz val="16"/>
            <color indexed="81"/>
            <rFont val="MS P ゴシック"/>
            <family val="3"/>
            <charset val="128"/>
          </rPr>
          <t>=D23/</t>
        </r>
        <r>
          <rPr>
            <b/>
            <sz val="16"/>
            <color indexed="10"/>
            <rFont val="MS P ゴシック"/>
            <family val="3"/>
            <charset val="128"/>
          </rPr>
          <t>$D$71</t>
        </r>
      </text>
    </comment>
    <comment ref="D84" authorId="0" shapeId="0" xr:uid="{00000000-0006-0000-0000-000001000000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LARGE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12"/>
            <rFont val="ＭＳ Ｐゴシック"/>
            <family val="3"/>
            <charset val="128"/>
          </rPr>
          <t>$D$23:$D$70</t>
        </r>
        <r>
          <rPr>
            <b/>
            <sz val="16"/>
            <color indexed="81"/>
            <rFont val="ＭＳ Ｐゴシック"/>
            <family val="3"/>
            <charset val="128"/>
          </rPr>
          <t>,C84)</t>
        </r>
      </text>
    </comment>
    <comment ref="E84" authorId="0" shapeId="0" xr:uid="{00000000-0006-0000-0000-000002000000}">
      <text>
        <r>
          <rPr>
            <b/>
            <sz val="12"/>
            <color indexed="81"/>
            <rFont val="ＭＳ Ｐゴシック"/>
            <family val="3"/>
            <charset val="128"/>
          </rPr>
          <t>元データの最左項目を、あらかじめ
並べ替えをしておく！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C84,$B$22:$G$71</t>
        </r>
        <r>
          <rPr>
            <b/>
            <sz val="14"/>
            <color indexed="81"/>
            <rFont val="ＭＳ Ｐゴシック"/>
            <family val="3"/>
            <charset val="128"/>
          </rPr>
          <t>,2)</t>
        </r>
      </text>
    </comment>
    <comment ref="E103" authorId="0" shapeId="0" xr:uid="{00000000-0006-0000-0000-000003000000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DSUM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12"/>
            <rFont val="ＭＳ Ｐゴシック"/>
            <family val="3"/>
            <charset val="128"/>
          </rPr>
          <t>受注台帳!B4:I153</t>
        </r>
        <r>
          <rPr>
            <b/>
            <sz val="16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25"/>
            <rFont val="ＭＳ Ｐゴシック"/>
            <family val="3"/>
            <charset val="128"/>
          </rPr>
          <t>受注台帳!G4</t>
        </r>
        <r>
          <rPr>
            <b/>
            <sz val="16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7"/>
            <rFont val="ＭＳ Ｐゴシック"/>
            <family val="3"/>
            <charset val="128"/>
          </rPr>
          <t>D108:E109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どの</t>
        </r>
        <r>
          <rPr>
            <b/>
            <u/>
            <sz val="12"/>
            <color indexed="81"/>
            <rFont val="ＭＳ Ｐゴシック"/>
            <family val="3"/>
            <charset val="128"/>
          </rPr>
          <t>範囲を参照し、</t>
        </r>
        <r>
          <rPr>
            <b/>
            <u/>
            <sz val="12"/>
            <color indexed="10"/>
            <rFont val="ＭＳ Ｐゴシック"/>
            <family val="3"/>
            <charset val="128"/>
          </rPr>
          <t>絶対参照</t>
        </r>
        <r>
          <rPr>
            <b/>
            <u/>
            <sz val="12"/>
            <color indexed="81"/>
            <rFont val="ＭＳ Ｐゴシック"/>
            <family val="3"/>
            <charset val="128"/>
          </rPr>
          <t>に設定</t>
        </r>
        <r>
          <rPr>
            <b/>
            <sz val="12"/>
            <color indexed="81"/>
            <rFont val="ＭＳ Ｐゴシック"/>
            <family val="3"/>
            <charset val="128"/>
          </rPr>
          <t>するか？</t>
        </r>
      </text>
    </comment>
    <comment ref="E104" authorId="0" shapeId="0" xr:uid="{00000000-0006-0000-0000-000004000000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DSUM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12"/>
            <rFont val="ＭＳ Ｐゴシック"/>
            <family val="3"/>
            <charset val="128"/>
          </rPr>
          <t>受注台帳!B4:I153</t>
        </r>
        <r>
          <rPr>
            <b/>
            <sz val="16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25"/>
            <rFont val="ＭＳ Ｐゴシック"/>
            <family val="3"/>
            <charset val="128"/>
          </rPr>
          <t>受注台帳!G4</t>
        </r>
        <r>
          <rPr>
            <b/>
            <sz val="16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7"/>
            <rFont val="ＭＳ Ｐゴシック"/>
            <family val="3"/>
            <charset val="128"/>
          </rPr>
          <t>D112:E113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</text>
    </comment>
    <comment ref="E121" authorId="0" shapeId="0" xr:uid="{00000000-0006-0000-0000-000005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(受注台帳!B4:I153,</t>
        </r>
        <r>
          <rPr>
            <b/>
            <sz val="14"/>
            <color indexed="25"/>
            <rFont val="ＭＳ Ｐゴシック"/>
            <family val="3"/>
            <charset val="128"/>
          </rPr>
          <t>受注台帳!G4</t>
        </r>
        <r>
          <rPr>
            <b/>
            <sz val="14"/>
            <color indexed="81"/>
            <rFont val="ＭＳ Ｐゴシック"/>
            <family val="3"/>
            <charset val="128"/>
          </rPr>
          <t>,D126:E127)</t>
        </r>
      </text>
    </comment>
    <comment ref="E122" authorId="0" shapeId="0" xr:uid="{00000000-0006-0000-0000-000006000000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DSUM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12"/>
            <rFont val="ＭＳ Ｐゴシック"/>
            <family val="3"/>
            <charset val="128"/>
          </rPr>
          <t>受注台帳!B4:I153</t>
        </r>
        <r>
          <rPr>
            <b/>
            <sz val="16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25"/>
            <rFont val="ＭＳ Ｐゴシック"/>
            <family val="3"/>
            <charset val="128"/>
          </rPr>
          <t>受注台帳!G4</t>
        </r>
        <r>
          <rPr>
            <b/>
            <sz val="16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7"/>
            <rFont val="ＭＳ Ｐゴシック"/>
            <family val="3"/>
            <charset val="128"/>
          </rPr>
          <t>D130:E131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</text>
    </comment>
    <comment ref="C140" authorId="1" shapeId="0" xr:uid="{00000000-0006-0000-0000-000007000000}">
      <text>
        <r>
          <rPr>
            <b/>
            <sz val="14"/>
            <color indexed="10"/>
            <rFont val="MS P ゴシック"/>
            <family val="3"/>
            <charset val="128"/>
          </rPr>
          <t>&lt;</t>
        </r>
        <r>
          <rPr>
            <b/>
            <sz val="14"/>
            <color indexed="81"/>
            <rFont val="MS P ゴシック"/>
            <family val="3"/>
            <charset val="128"/>
          </rPr>
          <t>2023/8/1</t>
        </r>
      </text>
    </comment>
    <comment ref="E140" authorId="0" shapeId="0" xr:uid="{00000000-0006-0000-0000-000008000000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SUMIF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61"/>
            <rFont val="ＭＳ Ｐゴシック"/>
            <family val="3"/>
            <charset val="128"/>
          </rPr>
          <t>受注台帳!$C$5:$C$153</t>
        </r>
        <r>
          <rPr>
            <b/>
            <sz val="16"/>
            <color indexed="81"/>
            <rFont val="ＭＳ Ｐゴシック"/>
            <family val="3"/>
            <charset val="128"/>
          </rPr>
          <t>,"</t>
        </r>
        <r>
          <rPr>
            <b/>
            <sz val="16"/>
            <color indexed="12"/>
            <rFont val="ＭＳ Ｐゴシック"/>
            <family val="3"/>
            <charset val="128"/>
          </rPr>
          <t>&lt;2023/8/1</t>
        </r>
        <r>
          <rPr>
            <b/>
            <sz val="16"/>
            <color indexed="81"/>
            <rFont val="ＭＳ Ｐゴシック"/>
            <family val="3"/>
            <charset val="128"/>
          </rPr>
          <t>",</t>
        </r>
        <r>
          <rPr>
            <b/>
            <sz val="16"/>
            <color indexed="57"/>
            <rFont val="ＭＳ Ｐゴシック"/>
            <family val="3"/>
            <charset val="128"/>
          </rPr>
          <t>受注台帳!$G$5:$G$153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</text>
    </comment>
    <comment ref="C141" authorId="1" shapeId="0" xr:uid="{00000000-0006-0000-0000-000009000000}">
      <text>
        <r>
          <rPr>
            <b/>
            <sz val="14"/>
            <color indexed="10"/>
            <rFont val="MS P ゴシック"/>
            <family val="3"/>
            <charset val="128"/>
          </rPr>
          <t>&gt;=</t>
        </r>
        <r>
          <rPr>
            <b/>
            <sz val="14"/>
            <color indexed="81"/>
            <rFont val="MS P ゴシック"/>
            <family val="3"/>
            <charset val="128"/>
          </rPr>
          <t>2023/8/1</t>
        </r>
      </text>
    </comment>
    <comment ref="E141" authorId="0" shapeId="0" xr:uid="{00000000-0006-0000-0000-00000A000000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SUMIF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61"/>
            <rFont val="ＭＳ Ｐゴシック"/>
            <family val="3"/>
            <charset val="128"/>
          </rPr>
          <t>受注台帳!$C$5:$C$153</t>
        </r>
        <r>
          <rPr>
            <b/>
            <sz val="16"/>
            <color indexed="81"/>
            <rFont val="ＭＳ Ｐゴシック"/>
            <family val="3"/>
            <charset val="128"/>
          </rPr>
          <t>,"</t>
        </r>
        <r>
          <rPr>
            <b/>
            <sz val="16"/>
            <color indexed="12"/>
            <rFont val="ＭＳ Ｐゴシック"/>
            <family val="3"/>
            <charset val="128"/>
          </rPr>
          <t>&gt;=2023/8/1</t>
        </r>
        <r>
          <rPr>
            <b/>
            <sz val="16"/>
            <color indexed="81"/>
            <rFont val="ＭＳ Ｐゴシック"/>
            <family val="3"/>
            <charset val="128"/>
          </rPr>
          <t>",</t>
        </r>
        <r>
          <rPr>
            <b/>
            <sz val="16"/>
            <color indexed="57"/>
            <rFont val="ＭＳ Ｐゴシック"/>
            <family val="3"/>
            <charset val="128"/>
          </rPr>
          <t>受注台帳!$G$5:$G$153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<sst xmlns="http://schemas.openxmlformats.org/spreadsheetml/2006/main" count="784" uniqueCount="255">
  <si>
    <t>左のように作成してみましょう</t>
  </si>
  <si>
    <t>（問題１）</t>
    <rPh sb="1" eb="3">
      <t>モンダイ</t>
    </rPh>
    <phoneticPr fontId="3"/>
  </si>
  <si>
    <t>順位</t>
    <rPh sb="0" eb="2">
      <t>ジュンイ</t>
    </rPh>
    <phoneticPr fontId="3"/>
  </si>
  <si>
    <t>地区</t>
    <rPh sb="0" eb="2">
      <t>チク</t>
    </rPh>
    <phoneticPr fontId="3"/>
  </si>
  <si>
    <t>売上金額</t>
    <rPh sb="0" eb="2">
      <t>ウリアゲ</t>
    </rPh>
    <rPh sb="2" eb="4">
      <t>キンガク</t>
    </rPh>
    <phoneticPr fontId="3"/>
  </si>
  <si>
    <t>受注件数</t>
    <rPh sb="0" eb="2">
      <t>ジュチュウ</t>
    </rPh>
    <rPh sb="2" eb="4">
      <t>ケンスウ</t>
    </rPh>
    <phoneticPr fontId="3"/>
  </si>
  <si>
    <t>１件平均</t>
    <rPh sb="1" eb="2">
      <t>ケン</t>
    </rPh>
    <rPh sb="2" eb="4">
      <t>ヘイキン</t>
    </rPh>
    <phoneticPr fontId="3"/>
  </si>
  <si>
    <t>売上構成比</t>
    <rPh sb="0" eb="2">
      <t>ウリアゲ</t>
    </rPh>
    <rPh sb="2" eb="5">
      <t>コウセイヒ</t>
    </rPh>
    <phoneticPr fontId="3"/>
  </si>
  <si>
    <t>金額</t>
    <rPh sb="0" eb="2">
      <t>キンガク</t>
    </rPh>
    <phoneticPr fontId="3"/>
  </si>
  <si>
    <t>愛知県</t>
    <rPh sb="0" eb="3">
      <t>アイチケン</t>
    </rPh>
    <phoneticPr fontId="3"/>
  </si>
  <si>
    <t>北海道</t>
    <rPh sb="0" eb="3">
      <t>ホッカイドウ</t>
    </rPh>
    <phoneticPr fontId="3"/>
  </si>
  <si>
    <t>東京都</t>
    <rPh sb="0" eb="2">
      <t>トウキョウ</t>
    </rPh>
    <rPh sb="2" eb="3">
      <t>ト</t>
    </rPh>
    <phoneticPr fontId="3"/>
  </si>
  <si>
    <t>青森県</t>
    <rPh sb="0" eb="2">
      <t>アオモリ</t>
    </rPh>
    <rPh sb="2" eb="3">
      <t>ケン</t>
    </rPh>
    <phoneticPr fontId="3"/>
  </si>
  <si>
    <t>千葉県</t>
    <rPh sb="0" eb="3">
      <t>チバケン</t>
    </rPh>
    <phoneticPr fontId="3"/>
  </si>
  <si>
    <t>秋田県</t>
    <rPh sb="0" eb="2">
      <t>アキタ</t>
    </rPh>
    <rPh sb="2" eb="3">
      <t>ケン</t>
    </rPh>
    <phoneticPr fontId="3"/>
  </si>
  <si>
    <t>大分県</t>
    <rPh sb="0" eb="3">
      <t>オオイタケン</t>
    </rPh>
    <phoneticPr fontId="3"/>
  </si>
  <si>
    <t>岩手県</t>
    <rPh sb="0" eb="2">
      <t>イワテ</t>
    </rPh>
    <rPh sb="2" eb="3">
      <t>ケン</t>
    </rPh>
    <phoneticPr fontId="3"/>
  </si>
  <si>
    <t>京都府</t>
    <rPh sb="0" eb="3">
      <t>キョウトフ</t>
    </rPh>
    <phoneticPr fontId="3"/>
  </si>
  <si>
    <t>山形県</t>
    <rPh sb="0" eb="2">
      <t>ヤマガタ</t>
    </rPh>
    <rPh sb="2" eb="3">
      <t>ケン</t>
    </rPh>
    <phoneticPr fontId="3"/>
  </si>
  <si>
    <t>石川県</t>
    <rPh sb="0" eb="3">
      <t>イシカワケン</t>
    </rPh>
    <phoneticPr fontId="3"/>
  </si>
  <si>
    <t>宮城県</t>
    <rPh sb="0" eb="2">
      <t>ミヤギ</t>
    </rPh>
    <rPh sb="2" eb="3">
      <t>ケン</t>
    </rPh>
    <phoneticPr fontId="3"/>
  </si>
  <si>
    <t>福島県</t>
    <rPh sb="0" eb="2">
      <t>フクシマ</t>
    </rPh>
    <rPh sb="2" eb="3">
      <t>ケン</t>
    </rPh>
    <phoneticPr fontId="3"/>
  </si>
  <si>
    <t>長野県</t>
    <rPh sb="0" eb="3">
      <t>ナガノケン</t>
    </rPh>
    <phoneticPr fontId="3"/>
  </si>
  <si>
    <t>栃木県</t>
    <rPh sb="0" eb="2">
      <t>トチギ</t>
    </rPh>
    <rPh sb="2" eb="3">
      <t>ケン</t>
    </rPh>
    <phoneticPr fontId="3"/>
  </si>
  <si>
    <t>群馬県</t>
    <rPh sb="0" eb="3">
      <t>グンマケン</t>
    </rPh>
    <phoneticPr fontId="3"/>
  </si>
  <si>
    <t>神奈川県</t>
    <rPh sb="0" eb="4">
      <t>カナガワケン</t>
    </rPh>
    <phoneticPr fontId="3"/>
  </si>
  <si>
    <t>埼玉県</t>
    <rPh sb="0" eb="2">
      <t>サイタマ</t>
    </rPh>
    <rPh sb="2" eb="3">
      <t>ケン</t>
    </rPh>
    <phoneticPr fontId="3"/>
  </si>
  <si>
    <t>茨城県</t>
    <rPh sb="0" eb="2">
      <t>イバラギ</t>
    </rPh>
    <rPh sb="2" eb="3">
      <t>ケン</t>
    </rPh>
    <phoneticPr fontId="3"/>
  </si>
  <si>
    <t>長崎県</t>
    <rPh sb="0" eb="3">
      <t>ナガサキケン</t>
    </rPh>
    <phoneticPr fontId="3"/>
  </si>
  <si>
    <t>山口県</t>
    <rPh sb="0" eb="3">
      <t>ヤマグチケン</t>
    </rPh>
    <phoneticPr fontId="3"/>
  </si>
  <si>
    <t>福井県</t>
    <rPh sb="0" eb="3">
      <t>フクイケン</t>
    </rPh>
    <phoneticPr fontId="3"/>
  </si>
  <si>
    <t>三重県</t>
    <rPh sb="0" eb="3">
      <t>ミエケン</t>
    </rPh>
    <phoneticPr fontId="3"/>
  </si>
  <si>
    <t>静岡県</t>
    <rPh sb="0" eb="2">
      <t>シズオカ</t>
    </rPh>
    <rPh sb="2" eb="3">
      <t>ケン</t>
    </rPh>
    <phoneticPr fontId="3"/>
  </si>
  <si>
    <t>滋賀県</t>
    <rPh sb="0" eb="3">
      <t>シガケン</t>
    </rPh>
    <phoneticPr fontId="3"/>
  </si>
  <si>
    <t>山梨県</t>
    <rPh sb="0" eb="3">
      <t>ヤマナシケン</t>
    </rPh>
    <phoneticPr fontId="3"/>
  </si>
  <si>
    <t>新潟県</t>
    <rPh sb="0" eb="3">
      <t>ニイガタケン</t>
    </rPh>
    <phoneticPr fontId="3"/>
  </si>
  <si>
    <t>福岡県</t>
    <rPh sb="0" eb="3">
      <t>フクオカケン</t>
    </rPh>
    <phoneticPr fontId="3"/>
  </si>
  <si>
    <t>鹿児島県</t>
    <rPh sb="0" eb="4">
      <t>カゴシマケン</t>
    </rPh>
    <phoneticPr fontId="3"/>
  </si>
  <si>
    <t>岐阜県</t>
    <rPh sb="0" eb="3">
      <t>ギフケン</t>
    </rPh>
    <phoneticPr fontId="3"/>
  </si>
  <si>
    <t>富山県</t>
    <rPh sb="0" eb="3">
      <t>トヤマケン</t>
    </rPh>
    <phoneticPr fontId="3"/>
  </si>
  <si>
    <t>大阪府</t>
    <rPh sb="0" eb="3">
      <t>オオサカフ</t>
    </rPh>
    <phoneticPr fontId="3"/>
  </si>
  <si>
    <t>愛媛県</t>
    <rPh sb="0" eb="3">
      <t>エヒメケン</t>
    </rPh>
    <phoneticPr fontId="3"/>
  </si>
  <si>
    <t>和歌山県</t>
    <rPh sb="0" eb="4">
      <t>ワカヤマケン</t>
    </rPh>
    <phoneticPr fontId="3"/>
  </si>
  <si>
    <t>奈良県</t>
    <rPh sb="0" eb="3">
      <t>ナラケン</t>
    </rPh>
    <phoneticPr fontId="3"/>
  </si>
  <si>
    <t>兵庫県</t>
    <rPh sb="0" eb="3">
      <t>ヒョウゴケン</t>
    </rPh>
    <phoneticPr fontId="3"/>
  </si>
  <si>
    <t>鳥取県</t>
    <rPh sb="0" eb="3">
      <t>トットリケン</t>
    </rPh>
    <phoneticPr fontId="3"/>
  </si>
  <si>
    <t>岡山県</t>
    <rPh sb="0" eb="3">
      <t>オカヤマケン</t>
    </rPh>
    <phoneticPr fontId="3"/>
  </si>
  <si>
    <t>佐賀県</t>
    <rPh sb="0" eb="3">
      <t>サガケン</t>
    </rPh>
    <phoneticPr fontId="3"/>
  </si>
  <si>
    <t>広島県</t>
    <rPh sb="0" eb="3">
      <t>ヒロシマケン</t>
    </rPh>
    <phoneticPr fontId="3"/>
  </si>
  <si>
    <t>熊本県</t>
    <rPh sb="0" eb="3">
      <t>クマモトケン</t>
    </rPh>
    <phoneticPr fontId="3"/>
  </si>
  <si>
    <t>島根県</t>
    <rPh sb="0" eb="3">
      <t>シマネケン</t>
    </rPh>
    <phoneticPr fontId="3"/>
  </si>
  <si>
    <t>高知県</t>
    <rPh sb="0" eb="3">
      <t>コウチケン</t>
    </rPh>
    <phoneticPr fontId="3"/>
  </si>
  <si>
    <t>徳島県</t>
    <rPh sb="0" eb="3">
      <t>トクシマケン</t>
    </rPh>
    <phoneticPr fontId="3"/>
  </si>
  <si>
    <t>宮崎県</t>
    <rPh sb="0" eb="3">
      <t>ミヤザキケン</t>
    </rPh>
    <phoneticPr fontId="3"/>
  </si>
  <si>
    <t>香川県</t>
    <rPh sb="0" eb="3">
      <t>カガワケン</t>
    </rPh>
    <phoneticPr fontId="3"/>
  </si>
  <si>
    <t>沖縄県</t>
    <rPh sb="0" eb="3">
      <t>オキナワケン</t>
    </rPh>
    <phoneticPr fontId="3"/>
  </si>
  <si>
    <t>合計</t>
    <rPh sb="0" eb="2">
      <t>ゴウケイ</t>
    </rPh>
    <phoneticPr fontId="3"/>
  </si>
  <si>
    <t>（問題２）</t>
    <rPh sb="1" eb="3">
      <t>モンダイ</t>
    </rPh>
    <phoneticPr fontId="3"/>
  </si>
  <si>
    <t>売上金額</t>
    <rPh sb="0" eb="2">
      <t>ウリアゲ</t>
    </rPh>
    <rPh sb="2" eb="3">
      <t>キン</t>
    </rPh>
    <rPh sb="3" eb="4">
      <t>ガク</t>
    </rPh>
    <phoneticPr fontId="3"/>
  </si>
  <si>
    <t>（問題３）</t>
    <rPh sb="1" eb="3">
      <t>モンダイ</t>
    </rPh>
    <phoneticPr fontId="3"/>
  </si>
  <si>
    <t>　　「売上台帳」から求めましょう。</t>
    <rPh sb="3" eb="5">
      <t>ウリアゲ</t>
    </rPh>
    <rPh sb="5" eb="7">
      <t>ダイチョウ</t>
    </rPh>
    <rPh sb="10" eb="11">
      <t>モト</t>
    </rPh>
    <phoneticPr fontId="3"/>
  </si>
  <si>
    <t>答</t>
    <rPh sb="0" eb="1">
      <t>コタエ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</si>
  <si>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</si>
  <si>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</si>
  <si>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3"/>
  </si>
  <si>
    <t>条件表</t>
    <rPh sb="0" eb="2">
      <t>ジョウケン</t>
    </rPh>
    <rPh sb="2" eb="3">
      <t>ヒョウ</t>
    </rPh>
    <phoneticPr fontId="3"/>
  </si>
  <si>
    <t>→</t>
    <phoneticPr fontId="3"/>
  </si>
  <si>
    <t>性別</t>
    <rPh sb="0" eb="2">
      <t>セイベツ</t>
    </rPh>
    <phoneticPr fontId="3"/>
  </si>
  <si>
    <t>愛知県</t>
  </si>
  <si>
    <t>→</t>
    <phoneticPr fontId="3"/>
  </si>
  <si>
    <t>（問題４）</t>
    <rPh sb="1" eb="3">
      <t>モンダイ</t>
    </rPh>
    <phoneticPr fontId="3"/>
  </si>
  <si>
    <t>カード</t>
    <phoneticPr fontId="3"/>
  </si>
  <si>
    <t>代金引換</t>
    <rPh sb="0" eb="2">
      <t>ダイキン</t>
    </rPh>
    <rPh sb="2" eb="4">
      <t>ヒキカエ</t>
    </rPh>
    <phoneticPr fontId="3"/>
  </si>
  <si>
    <t>→</t>
    <phoneticPr fontId="3"/>
  </si>
  <si>
    <t>決済１</t>
    <rPh sb="0" eb="2">
      <t>ケッサイ</t>
    </rPh>
    <phoneticPr fontId="3"/>
  </si>
  <si>
    <t>決済２</t>
    <rPh sb="0" eb="2">
      <t>ケッサイ</t>
    </rPh>
    <phoneticPr fontId="3"/>
  </si>
  <si>
    <t>（問題５）</t>
    <rPh sb="1" eb="3">
      <t>モンダイ</t>
    </rPh>
    <phoneticPr fontId="3"/>
  </si>
  <si>
    <t>８月以前</t>
    <rPh sb="1" eb="2">
      <t>ツキ</t>
    </rPh>
    <rPh sb="2" eb="4">
      <t>イゼン</t>
    </rPh>
    <phoneticPr fontId="3"/>
  </si>
  <si>
    <t>８月以降</t>
    <rPh sb="1" eb="2">
      <t>ツキ</t>
    </rPh>
    <rPh sb="2" eb="4">
      <t>イコウ</t>
    </rPh>
    <phoneticPr fontId="3"/>
  </si>
  <si>
    <r>
      <t>　　データを並べ替え後</t>
    </r>
    <r>
      <rPr>
        <sz val="12"/>
        <color theme="1"/>
        <rFont val="ＭＳ Ｐゴシック"/>
        <family val="3"/>
        <charset val="128"/>
      </rPr>
      <t>、以下の操作が可能です。</t>
    </r>
    <rPh sb="6" eb="7">
      <t>ナラ</t>
    </rPh>
    <rPh sb="8" eb="9">
      <t>カ</t>
    </rPh>
    <rPh sb="10" eb="11">
      <t>ゴ</t>
    </rPh>
    <rPh sb="12" eb="14">
      <t>イカ</t>
    </rPh>
    <rPh sb="15" eb="17">
      <t>ソウサ</t>
    </rPh>
    <rPh sb="18" eb="20">
      <t>カノウ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</si>
  <si>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3"/>
  </si>
  <si>
    <r>
      <t>　「</t>
    </r>
    <r>
      <rPr>
        <b/>
        <sz val="12"/>
        <rFont val="ＭＳ Ｐゴシック"/>
        <family val="3"/>
        <charset val="128"/>
      </rPr>
      <t>愛知県</t>
    </r>
    <r>
      <rPr>
        <sz val="12"/>
        <color theme="1"/>
        <rFont val="ＭＳ Ｐゴシック"/>
        <family val="3"/>
        <charset val="128"/>
      </rPr>
      <t>」の</t>
    </r>
    <r>
      <rPr>
        <b/>
        <sz val="12"/>
        <rFont val="ＭＳ Ｐゴシック"/>
        <family val="3"/>
        <charset val="128"/>
      </rPr>
      <t>「男女」別</t>
    </r>
    <r>
      <rPr>
        <sz val="12"/>
        <color theme="1"/>
        <rFont val="ＭＳ Ｐゴシック"/>
        <family val="3"/>
        <charset val="128"/>
      </rPr>
      <t>の</t>
    </r>
    <r>
      <rPr>
        <sz val="12"/>
        <color indexed="17"/>
        <rFont val="ＭＳ Ｐゴシック"/>
        <family val="3"/>
        <charset val="128"/>
      </rPr>
      <t>売上金額</t>
    </r>
    <r>
      <rPr>
        <sz val="12"/>
        <color theme="1"/>
        <rFont val="ＭＳ Ｐゴシック"/>
        <family val="3"/>
        <charset val="128"/>
      </rPr>
      <t>は？</t>
    </r>
    <rPh sb="2" eb="5">
      <t>アイチケン</t>
    </rPh>
    <rPh sb="8" eb="10">
      <t>ダンジョ</t>
    </rPh>
    <rPh sb="11" eb="12">
      <t>ベツ</t>
    </rPh>
    <rPh sb="13" eb="15">
      <t>ウリアゲ</t>
    </rPh>
    <rPh sb="15" eb="16">
      <t>キン</t>
    </rPh>
    <rPh sb="16" eb="17">
      <t>ガク</t>
    </rPh>
    <phoneticPr fontId="3"/>
  </si>
  <si>
    <r>
      <t>以下の</t>
    </r>
    <r>
      <rPr>
        <b/>
        <sz val="12"/>
        <rFont val="ＭＳ Ｐゴシック"/>
        <family val="3"/>
        <charset val="128"/>
      </rPr>
      <t>期間の売上</t>
    </r>
    <r>
      <rPr>
        <sz val="12"/>
        <color theme="1"/>
        <rFont val="ＭＳ Ｐゴシック"/>
        <family val="3"/>
        <charset val="128"/>
      </rPr>
      <t>は？</t>
    </r>
    <rPh sb="0" eb="2">
      <t>イカ</t>
    </rPh>
    <rPh sb="3" eb="5">
      <t>キカン</t>
    </rPh>
    <rPh sb="6" eb="8">
      <t>ウリアゲ</t>
    </rPh>
    <phoneticPr fontId="3"/>
  </si>
  <si>
    <t>ＮＯ</t>
    <phoneticPr fontId="3"/>
  </si>
  <si>
    <t>日付</t>
    <rPh sb="0" eb="2">
      <t>ヒヅケ</t>
    </rPh>
    <phoneticPr fontId="3"/>
  </si>
  <si>
    <t>名前</t>
    <rPh sb="0" eb="2">
      <t>ナマエ</t>
    </rPh>
    <phoneticPr fontId="3"/>
  </si>
  <si>
    <t>那須</t>
  </si>
  <si>
    <t>東京都</t>
  </si>
  <si>
    <t>代金引換</t>
    <phoneticPr fontId="3"/>
  </si>
  <si>
    <t>有馬</t>
  </si>
  <si>
    <t>代金引換</t>
    <phoneticPr fontId="3"/>
  </si>
  <si>
    <t>柳瀬</t>
  </si>
  <si>
    <t>平井</t>
  </si>
  <si>
    <t>鹿児島県</t>
  </si>
  <si>
    <t>安藤</t>
  </si>
  <si>
    <t>近江</t>
  </si>
  <si>
    <t>京都府</t>
  </si>
  <si>
    <t>室伏</t>
  </si>
  <si>
    <t>神奈川県</t>
  </si>
  <si>
    <t>菊地</t>
  </si>
  <si>
    <t>カード</t>
    <phoneticPr fontId="3"/>
  </si>
  <si>
    <t>荻原</t>
  </si>
  <si>
    <t>栃木県</t>
  </si>
  <si>
    <t>山口</t>
  </si>
  <si>
    <t>大阪府</t>
  </si>
  <si>
    <t>工藤</t>
  </si>
  <si>
    <t>川村</t>
  </si>
  <si>
    <t>長野県</t>
  </si>
  <si>
    <t>金澤</t>
  </si>
  <si>
    <t>金井</t>
    <rPh sb="0" eb="2">
      <t>カナイ</t>
    </rPh>
    <phoneticPr fontId="3"/>
  </si>
  <si>
    <t>代金引換</t>
    <phoneticPr fontId="3"/>
  </si>
  <si>
    <t>大森</t>
  </si>
  <si>
    <t>代金引換</t>
    <phoneticPr fontId="3"/>
  </si>
  <si>
    <t>川岸</t>
  </si>
  <si>
    <t>埼玉県</t>
  </si>
  <si>
    <t>川﨑</t>
  </si>
  <si>
    <t>岩手県</t>
  </si>
  <si>
    <t>佐藤</t>
  </si>
  <si>
    <t>長崎県</t>
  </si>
  <si>
    <t>清水</t>
  </si>
  <si>
    <t>北村</t>
  </si>
  <si>
    <t>安原</t>
  </si>
  <si>
    <t>北海道</t>
  </si>
  <si>
    <t>大井</t>
    <rPh sb="0" eb="2">
      <t>オオイ</t>
    </rPh>
    <phoneticPr fontId="3"/>
  </si>
  <si>
    <t>岐阜県</t>
  </si>
  <si>
    <t>五十嵐</t>
    <rPh sb="0" eb="3">
      <t>イガラシ</t>
    </rPh>
    <phoneticPr fontId="3"/>
  </si>
  <si>
    <t>三松</t>
  </si>
  <si>
    <t>大分県</t>
  </si>
  <si>
    <t>千葉県</t>
  </si>
  <si>
    <t>大前</t>
  </si>
  <si>
    <t>奈良県</t>
  </si>
  <si>
    <t>渡辺</t>
  </si>
  <si>
    <t>長友</t>
  </si>
  <si>
    <t>広野</t>
  </si>
  <si>
    <t>堀越</t>
  </si>
  <si>
    <t xml:space="preserve">境 </t>
  </si>
  <si>
    <t>町田</t>
  </si>
  <si>
    <t>和歌山県</t>
    <phoneticPr fontId="3"/>
  </si>
  <si>
    <t>伊関</t>
  </si>
  <si>
    <t>内藤</t>
  </si>
  <si>
    <t>熊見</t>
  </si>
  <si>
    <t>宮城県</t>
  </si>
  <si>
    <t>山口県</t>
    <phoneticPr fontId="3"/>
  </si>
  <si>
    <t>笹沼</t>
  </si>
  <si>
    <t>下郡</t>
  </si>
  <si>
    <t>豊田</t>
  </si>
  <si>
    <t>江波</t>
  </si>
  <si>
    <t>静岡県</t>
  </si>
  <si>
    <t>永江</t>
  </si>
  <si>
    <t>岩崎</t>
  </si>
  <si>
    <t>福井県</t>
  </si>
  <si>
    <t>石丸</t>
  </si>
  <si>
    <t>馬渕</t>
  </si>
  <si>
    <t>滋賀県</t>
  </si>
  <si>
    <t>川</t>
  </si>
  <si>
    <t xml:space="preserve">堀 </t>
  </si>
  <si>
    <t>金指</t>
  </si>
  <si>
    <t>愛媛県</t>
  </si>
  <si>
    <t>竹内</t>
  </si>
  <si>
    <t>新潟県</t>
  </si>
  <si>
    <t xml:space="preserve">東 </t>
  </si>
  <si>
    <t>大坪</t>
  </si>
  <si>
    <t>田尻</t>
  </si>
  <si>
    <t>柴田</t>
  </si>
  <si>
    <t>福岡県</t>
  </si>
  <si>
    <t>大島</t>
  </si>
  <si>
    <t>大野</t>
  </si>
  <si>
    <t>富山県</t>
    <phoneticPr fontId="3"/>
  </si>
  <si>
    <t>又野</t>
  </si>
  <si>
    <t>斎藤</t>
  </si>
  <si>
    <t>小西</t>
  </si>
  <si>
    <t xml:space="preserve">森 </t>
  </si>
  <si>
    <t>茨城県</t>
  </si>
  <si>
    <t>石川県</t>
  </si>
  <si>
    <t>金子</t>
  </si>
  <si>
    <t>三重県</t>
  </si>
  <si>
    <t>高野</t>
  </si>
  <si>
    <t>下村</t>
  </si>
  <si>
    <t>熊谷</t>
  </si>
  <si>
    <t>大久</t>
  </si>
  <si>
    <t>武田</t>
  </si>
  <si>
    <t>坂井</t>
  </si>
  <si>
    <t>野津</t>
  </si>
  <si>
    <t>遠藤</t>
  </si>
  <si>
    <t>太田</t>
  </si>
  <si>
    <t xml:space="preserve">畠 </t>
  </si>
  <si>
    <t>香川県</t>
  </si>
  <si>
    <t>嶋田</t>
  </si>
  <si>
    <t xml:space="preserve">前 </t>
  </si>
  <si>
    <t>加藤</t>
  </si>
  <si>
    <t>前嶋</t>
  </si>
  <si>
    <t>増田</t>
  </si>
  <si>
    <t>佐野</t>
  </si>
  <si>
    <t>倉田</t>
  </si>
  <si>
    <t>小泉</t>
  </si>
  <si>
    <t>佐々</t>
  </si>
  <si>
    <t>大屋</t>
  </si>
  <si>
    <t>下森</t>
  </si>
  <si>
    <t>鳥井</t>
  </si>
  <si>
    <t>定平</t>
  </si>
  <si>
    <t>柳原</t>
  </si>
  <si>
    <t>高橋</t>
  </si>
  <si>
    <t>群馬県</t>
  </si>
  <si>
    <t>井上</t>
  </si>
  <si>
    <t>三浦</t>
  </si>
  <si>
    <t>小島</t>
  </si>
  <si>
    <t>大竹</t>
  </si>
  <si>
    <t>五味</t>
  </si>
  <si>
    <t>早水</t>
  </si>
  <si>
    <t>鴨下</t>
  </si>
  <si>
    <t>吉田</t>
  </si>
  <si>
    <t>平原</t>
  </si>
  <si>
    <t>越智</t>
  </si>
  <si>
    <t>村上</t>
  </si>
  <si>
    <t>宮崎</t>
  </si>
  <si>
    <t>福島県</t>
  </si>
  <si>
    <t>伊東</t>
  </si>
  <si>
    <t>松井</t>
  </si>
  <si>
    <t>菅野</t>
  </si>
  <si>
    <t xml:space="preserve">角 </t>
  </si>
  <si>
    <t>谷田</t>
  </si>
  <si>
    <t>川崎</t>
  </si>
  <si>
    <t>桑原</t>
  </si>
  <si>
    <t>仲井</t>
  </si>
  <si>
    <t>川大</t>
  </si>
  <si>
    <t>渡邉</t>
  </si>
  <si>
    <t>和歌山県</t>
    <rPh sb="2" eb="3">
      <t>ヤマ</t>
    </rPh>
    <phoneticPr fontId="3"/>
  </si>
  <si>
    <t>柳鳥</t>
  </si>
  <si>
    <t>大石</t>
  </si>
  <si>
    <t>川田</t>
  </si>
  <si>
    <t>岩田</t>
  </si>
  <si>
    <t>山形県</t>
    <rPh sb="0" eb="3">
      <t>ヤマガタケン</t>
    </rPh>
    <phoneticPr fontId="3"/>
  </si>
  <si>
    <t>和田</t>
  </si>
  <si>
    <t>秋田県</t>
  </si>
  <si>
    <t>青森県</t>
    <rPh sb="0" eb="3">
      <t>アオモリケン</t>
    </rPh>
    <phoneticPr fontId="3"/>
  </si>
  <si>
    <t>長谷</t>
  </si>
  <si>
    <t xml:space="preserve">浦 </t>
  </si>
  <si>
    <t>大胡</t>
  </si>
  <si>
    <t>米村</t>
  </si>
  <si>
    <t>兵庫県</t>
  </si>
  <si>
    <t>真田</t>
  </si>
  <si>
    <t>岡山県</t>
    <phoneticPr fontId="3"/>
  </si>
  <si>
    <t>平田</t>
  </si>
  <si>
    <t>笠井</t>
  </si>
  <si>
    <t>玉田</t>
  </si>
  <si>
    <t>大道</t>
  </si>
  <si>
    <t>池田</t>
  </si>
  <si>
    <t>川下</t>
  </si>
  <si>
    <t>岩井</t>
  </si>
  <si>
    <r>
      <t>「</t>
    </r>
    <r>
      <rPr>
        <b/>
        <sz val="12"/>
        <rFont val="ＭＳ Ｐゴシック"/>
        <family val="3"/>
        <charset val="128"/>
      </rPr>
      <t>東京都</t>
    </r>
    <r>
      <rPr>
        <sz val="12"/>
        <rFont val="ＭＳ Ｐゴシック"/>
        <family val="3"/>
        <charset val="128"/>
      </rPr>
      <t>」の</t>
    </r>
    <r>
      <rPr>
        <b/>
        <sz val="12"/>
        <color rgb="FFFF0000"/>
        <rFont val="ＭＳ Ｐゴシック"/>
        <family val="3"/>
        <charset val="128"/>
      </rPr>
      <t>決済別</t>
    </r>
    <r>
      <rPr>
        <sz val="12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売上金額</t>
    </r>
    <r>
      <rPr>
        <sz val="12"/>
        <rFont val="ＭＳ Ｐゴシック"/>
        <family val="3"/>
        <charset val="128"/>
      </rPr>
      <t>は？</t>
    </r>
    <rPh sb="1" eb="3">
      <t>トウキョウ</t>
    </rPh>
    <rPh sb="3" eb="4">
      <t>ト</t>
    </rPh>
    <rPh sb="6" eb="8">
      <t>ケッサイ</t>
    </rPh>
    <rPh sb="8" eb="9">
      <t>ベツ</t>
    </rPh>
    <rPh sb="10" eb="12">
      <t>ウリアゲ</t>
    </rPh>
    <rPh sb="12" eb="14">
      <t>キンガク</t>
    </rPh>
    <phoneticPr fontId="3"/>
  </si>
  <si>
    <t>Copyright(c) Beginners Site All right reserved 2023/5/13</t>
    <phoneticPr fontId="3"/>
  </si>
  <si>
    <t>２０２３年「受注台帳」</t>
    <rPh sb="4" eb="5">
      <t>ネン</t>
    </rPh>
    <rPh sb="6" eb="8">
      <t>ジュチュウ</t>
    </rPh>
    <rPh sb="8" eb="10">
      <t>ダイチョウ</t>
    </rPh>
    <phoneticPr fontId="3"/>
  </si>
  <si>
    <r>
      <rPr>
        <b/>
        <sz val="12"/>
        <color rgb="FFFF0000"/>
        <rFont val="ＭＳ Ｐゴシック"/>
        <family val="3"/>
        <charset val="128"/>
      </rPr>
      <t>　(注意</t>
    </r>
    <r>
      <rPr>
        <sz val="12"/>
        <color theme="1"/>
        <rFont val="ＭＳ Ｐゴシック"/>
        <family val="3"/>
        <charset val="128"/>
      </rPr>
      <t>）</t>
    </r>
    <r>
      <rPr>
        <u/>
        <sz val="12"/>
        <color theme="1"/>
        <rFont val="ＭＳ Ｐゴシック"/>
        <family val="3"/>
        <charset val="128"/>
      </rPr>
      <t>選択範囲に</t>
    </r>
    <r>
      <rPr>
        <u/>
        <sz val="12"/>
        <color rgb="FFFF0000"/>
        <rFont val="ＭＳ Ｐゴシック"/>
        <family val="3"/>
        <charset val="128"/>
      </rPr>
      <t>「合計」セルは含まず！！</t>
    </r>
    <rPh sb="2" eb="4">
      <t>チュウイ</t>
    </rPh>
    <rPh sb="5" eb="7">
      <t>センタク</t>
    </rPh>
    <rPh sb="7" eb="9">
      <t>ハンイ</t>
    </rPh>
    <rPh sb="11" eb="13">
      <t>ゴウケイ</t>
    </rPh>
    <rPh sb="17" eb="18">
      <t>フク</t>
    </rPh>
    <phoneticPr fontId="3"/>
  </si>
  <si>
    <r>
      <rPr>
        <b/>
        <sz val="12"/>
        <rFont val="ＭＳ Ｐゴシック"/>
        <family val="3"/>
        <charset val="128"/>
      </rPr>
      <t>「受注台帳」のシート</t>
    </r>
    <r>
      <rPr>
        <sz val="12"/>
        <rFont val="ＭＳ Ｐゴシック"/>
        <family val="3"/>
        <charset val="128"/>
      </rPr>
      <t>から、以下の表を完成し、</t>
    </r>
    <r>
      <rPr>
        <b/>
        <sz val="12"/>
        <color rgb="FFFF0000"/>
        <rFont val="ＭＳ Ｐゴシック"/>
        <family val="3"/>
        <charset val="128"/>
      </rPr>
      <t>売上の高い順</t>
    </r>
    <r>
      <rPr>
        <sz val="12"/>
        <color theme="1"/>
        <rFont val="ＭＳ Ｐゴシック"/>
        <family val="3"/>
        <charset val="128"/>
      </rPr>
      <t>に、「</t>
    </r>
    <r>
      <rPr>
        <b/>
        <sz val="12"/>
        <color rgb="FFFF0000"/>
        <rFont val="ＭＳ Ｐゴシック"/>
        <family val="3"/>
        <charset val="128"/>
      </rPr>
      <t>降順</t>
    </r>
    <r>
      <rPr>
        <b/>
        <sz val="12"/>
        <color indexed="10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に並べ替えましょう。</t>
    </r>
    <rPh sb="1" eb="3">
      <t>ジュチュウ</t>
    </rPh>
    <rPh sb="3" eb="5">
      <t>ダイチョウ</t>
    </rPh>
    <rPh sb="13" eb="15">
      <t>イカ</t>
    </rPh>
    <rPh sb="16" eb="17">
      <t>ヒョウ</t>
    </rPh>
    <rPh sb="18" eb="20">
      <t>カンセイ</t>
    </rPh>
    <rPh sb="22" eb="24">
      <t>ウリアゲ</t>
    </rPh>
    <rPh sb="25" eb="26">
      <t>タカ</t>
    </rPh>
    <rPh sb="27" eb="28">
      <t>ジュン</t>
    </rPh>
    <rPh sb="30" eb="32">
      <t>コウジュン</t>
    </rPh>
    <rPh sb="34" eb="35">
      <t>ナラ</t>
    </rPh>
    <rPh sb="36" eb="37">
      <t>カ</t>
    </rPh>
    <phoneticPr fontId="3"/>
  </si>
  <si>
    <r>
      <t>売上ベスト１０</t>
    </r>
    <r>
      <rPr>
        <sz val="14"/>
        <color theme="1"/>
        <rFont val="ＭＳ Ｐゴシック"/>
        <family val="3"/>
        <charset val="128"/>
      </rPr>
      <t>を作成しましょう。</t>
    </r>
    <rPh sb="0" eb="2">
      <t>ウリアゲ</t>
    </rPh>
    <rPh sb="8" eb="10">
      <t>サクセイ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</si>
</sst>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0_);[Red]\(0\)"/>
  </numFmts>
  <fonts count="44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42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25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10"/>
      <name val="MS P ゴシック"/>
      <family val="3"/>
      <charset val="128"/>
    </font>
    <font>
      <b/>
      <sz val="12"/>
      <color indexed="18"/>
      <name val="ＭＳ Ｐゴシック"/>
      <family val="3"/>
      <charset val="128"/>
    </font>
    <font>
      <u/>
      <sz val="12"/>
      <color theme="1"/>
      <name val="ＭＳ Ｐゴシック"/>
      <family val="3"/>
      <charset val="128"/>
    </font>
    <font>
      <u/>
      <sz val="12"/>
      <color rgb="FFFF000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u/>
      <sz val="12"/>
      <color indexed="81"/>
      <name val="ＭＳ Ｐゴシック"/>
      <family val="3"/>
      <charset val="128"/>
    </font>
    <font>
      <b/>
      <sz val="16"/>
      <color indexed="81"/>
      <name val="MS P ゴシック"/>
      <family val="3"/>
      <charset val="128"/>
    </font>
    <font>
      <b/>
      <sz val="16"/>
      <color indexed="10"/>
      <name val="MS P ゴシック"/>
      <family val="3"/>
      <charset val="128"/>
    </font>
    <font>
      <b/>
      <sz val="16"/>
      <color indexed="39"/>
      <name val="MS P ゴシック"/>
      <family val="3"/>
      <charset val="128"/>
    </font>
    <font>
      <b/>
      <sz val="16"/>
      <color indexed="60"/>
      <name val="MS P ゴシック"/>
      <family val="3"/>
      <charset val="128"/>
    </font>
    <font>
      <b/>
      <sz val="16"/>
      <color indexed="57"/>
      <name val="MS P 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6"/>
      <color indexed="25"/>
      <name val="ＭＳ Ｐゴシック"/>
      <family val="3"/>
      <charset val="128"/>
    </font>
    <font>
      <b/>
      <sz val="16"/>
      <color indexed="17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sz val="16"/>
      <color indexed="57"/>
      <name val="ＭＳ Ｐゴシック"/>
      <family val="3"/>
      <charset val="128"/>
    </font>
    <font>
      <b/>
      <sz val="16"/>
      <color indexed="61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E2C5FF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rgb="FF0000FF"/>
      </left>
      <right style="thick">
        <color rgb="FF0000FF"/>
      </right>
      <top style="thick">
        <color rgb="FF0000FF"/>
      </top>
      <bottom style="dotted">
        <color indexed="64"/>
      </bottom>
      <diagonal/>
    </border>
    <border>
      <left style="thick">
        <color rgb="FF0000FF"/>
      </left>
      <right style="thick">
        <color rgb="FF0000FF"/>
      </right>
      <top style="dotted">
        <color indexed="64"/>
      </top>
      <bottom style="dotted">
        <color indexed="64"/>
      </bottom>
      <diagonal/>
    </border>
    <border>
      <left style="thick">
        <color rgb="FF0000FF"/>
      </left>
      <right style="thick">
        <color rgb="FF0000FF"/>
      </right>
      <top style="dotted">
        <color indexed="64"/>
      </top>
      <bottom style="thick">
        <color rgb="FF0000F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C00000"/>
      </left>
      <right/>
      <top style="thick">
        <color rgb="FFC00000"/>
      </top>
      <bottom style="thin">
        <color indexed="64"/>
      </bottom>
      <diagonal/>
    </border>
    <border>
      <left style="thick">
        <color rgb="FFC00000"/>
      </left>
      <right/>
      <top style="thin">
        <color indexed="64"/>
      </top>
      <bottom style="thin">
        <color indexed="64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n">
        <color indexed="64"/>
      </bottom>
      <diagonal/>
    </border>
    <border>
      <left style="thick">
        <color rgb="FF00B050"/>
      </left>
      <right style="thick">
        <color rgb="FF00B050"/>
      </right>
      <top style="thin">
        <color indexed="64"/>
      </top>
      <bottom style="thin">
        <color indexed="64"/>
      </bottom>
      <diagonal/>
    </border>
    <border>
      <left style="thick">
        <color rgb="FF00B050"/>
      </left>
      <right style="thin">
        <color indexed="64"/>
      </right>
      <top style="thick">
        <color rgb="FF00B050"/>
      </top>
      <bottom style="thin">
        <color indexed="64"/>
      </bottom>
      <diagonal/>
    </border>
    <border>
      <left style="thin">
        <color indexed="64"/>
      </left>
      <right style="thick">
        <color rgb="FF00B050"/>
      </right>
      <top style="thick">
        <color rgb="FF00B050"/>
      </top>
      <bottom style="thin">
        <color indexed="64"/>
      </bottom>
      <diagonal/>
    </border>
    <border>
      <left style="thick">
        <color rgb="FF00B050"/>
      </left>
      <right style="thin">
        <color indexed="64"/>
      </right>
      <top style="thin">
        <color indexed="64"/>
      </top>
      <bottom style="thick">
        <color rgb="FF00B050"/>
      </bottom>
      <diagonal/>
    </border>
    <border>
      <left style="thin">
        <color indexed="64"/>
      </left>
      <right style="thick">
        <color rgb="FF00B050"/>
      </right>
      <top style="thin">
        <color indexed="64"/>
      </top>
      <bottom style="thick">
        <color rgb="FF00B050"/>
      </bottom>
      <diagonal/>
    </border>
    <border>
      <left style="thick">
        <color rgb="FF0000FF"/>
      </left>
      <right style="thin">
        <color indexed="64"/>
      </right>
      <top style="thick">
        <color rgb="FF0000F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00F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00FF"/>
      </top>
      <bottom/>
      <diagonal/>
    </border>
    <border>
      <left style="thin">
        <color indexed="64"/>
      </left>
      <right style="thick">
        <color rgb="FF0000FF"/>
      </right>
      <top style="thick">
        <color rgb="FF0000FF"/>
      </top>
      <bottom style="thin">
        <color indexed="64"/>
      </bottom>
      <diagonal/>
    </border>
    <border>
      <left style="thin">
        <color indexed="64"/>
      </left>
      <right style="thick">
        <color rgb="FF0000FF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rgb="FF0000FF"/>
      </bottom>
      <diagonal/>
    </border>
    <border>
      <left style="thick">
        <color rgb="FFC00000"/>
      </left>
      <right/>
      <top style="thin">
        <color indexed="64"/>
      </top>
      <bottom style="thick">
        <color rgb="FF0000FF"/>
      </bottom>
      <diagonal/>
    </border>
    <border>
      <left style="thick">
        <color rgb="FF00B050"/>
      </left>
      <right style="thick">
        <color rgb="FF00B050"/>
      </right>
      <top style="thin">
        <color indexed="64"/>
      </top>
      <bottom style="thick">
        <color rgb="FF0000FF"/>
      </bottom>
      <diagonal/>
    </border>
    <border>
      <left/>
      <right style="thin">
        <color indexed="64"/>
      </right>
      <top style="thin">
        <color indexed="64"/>
      </top>
      <bottom style="thick">
        <color rgb="FF0000FF"/>
      </bottom>
      <diagonal/>
    </border>
    <border>
      <left style="thin">
        <color indexed="64"/>
      </left>
      <right style="thick">
        <color rgb="FF0000FF"/>
      </right>
      <top style="thin">
        <color indexed="64"/>
      </top>
      <bottom style="thick">
        <color rgb="FF0000FF"/>
      </bottom>
      <diagonal/>
    </border>
    <border>
      <left style="thick">
        <color rgb="FF0000FF"/>
      </left>
      <right/>
      <top style="thin">
        <color indexed="64"/>
      </top>
      <bottom style="thin">
        <color indexed="64"/>
      </bottom>
      <diagonal/>
    </border>
    <border>
      <left style="thick">
        <color rgb="FF0000FF"/>
      </left>
      <right/>
      <top style="thin">
        <color indexed="64"/>
      </top>
      <bottom style="thick">
        <color rgb="FF0000FF"/>
      </bottom>
      <diagonal/>
    </border>
    <border>
      <left style="thick">
        <color rgb="FF7030A0"/>
      </left>
      <right style="thick">
        <color rgb="FF7030A0"/>
      </right>
      <top style="thick">
        <color rgb="FF7030A0"/>
      </top>
      <bottom style="thin">
        <color indexed="64"/>
      </bottom>
      <diagonal/>
    </border>
    <border>
      <left style="thick">
        <color rgb="FF7030A0"/>
      </left>
      <right style="thick">
        <color rgb="FF7030A0"/>
      </right>
      <top style="thin">
        <color indexed="64"/>
      </top>
      <bottom style="thin">
        <color indexed="64"/>
      </bottom>
      <diagonal/>
    </border>
    <border>
      <left style="thick">
        <color rgb="FF7030A0"/>
      </left>
      <right style="thick">
        <color rgb="FF7030A0"/>
      </right>
      <top style="thin">
        <color indexed="64"/>
      </top>
      <bottom style="thick">
        <color rgb="FF7030A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38" fontId="5" fillId="0" borderId="0" xfId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38" fontId="9" fillId="0" borderId="14" xfId="1" applyFont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38" fontId="5" fillId="4" borderId="16" xfId="1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177" fontId="5" fillId="5" borderId="16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4" fillId="7" borderId="17" xfId="0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38" fontId="14" fillId="0" borderId="0" xfId="1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17" fillId="0" borderId="16" xfId="0" applyFont="1" applyBorder="1" applyAlignment="1">
      <alignment horizontal="center" vertical="center"/>
    </xf>
    <xf numFmtId="0" fontId="9" fillId="0" borderId="0" xfId="0" applyFont="1">
      <alignment vertical="center"/>
    </xf>
    <xf numFmtId="38" fontId="5" fillId="0" borderId="0" xfId="1" applyFont="1" applyAlignment="1">
      <alignment vertical="center"/>
    </xf>
    <xf numFmtId="0" fontId="17" fillId="0" borderId="0" xfId="0" applyFont="1">
      <alignment vertical="center"/>
    </xf>
    <xf numFmtId="38" fontId="5" fillId="0" borderId="5" xfId="1" applyFont="1" applyBorder="1" applyAlignment="1">
      <alignment vertical="center"/>
    </xf>
    <xf numFmtId="176" fontId="5" fillId="0" borderId="6" xfId="2" applyNumberFormat="1" applyFont="1" applyBorder="1" applyAlignment="1">
      <alignment vertical="center"/>
    </xf>
    <xf numFmtId="38" fontId="5" fillId="0" borderId="8" xfId="1" applyFont="1" applyBorder="1" applyAlignment="1">
      <alignment vertical="center"/>
    </xf>
    <xf numFmtId="176" fontId="5" fillId="0" borderId="9" xfId="2" applyNumberFormat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176" fontId="5" fillId="0" borderId="12" xfId="2" applyNumberFormat="1" applyFont="1" applyBorder="1" applyAlignment="1">
      <alignment vertical="center"/>
    </xf>
    <xf numFmtId="38" fontId="5" fillId="6" borderId="13" xfId="1" applyFont="1" applyFill="1" applyBorder="1" applyAlignment="1">
      <alignment vertical="center"/>
    </xf>
    <xf numFmtId="38" fontId="5" fillId="0" borderId="14" xfId="1" applyFont="1" applyBorder="1" applyAlignment="1">
      <alignment vertical="center"/>
    </xf>
    <xf numFmtId="176" fontId="5" fillId="0" borderId="15" xfId="2" applyNumberFormat="1" applyFont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2" applyNumberFormat="1" applyFont="1" applyFill="1" applyBorder="1" applyAlignment="1">
      <alignment vertical="center"/>
    </xf>
    <xf numFmtId="0" fontId="10" fillId="0" borderId="0" xfId="0" applyFont="1">
      <alignment vertical="center"/>
    </xf>
    <xf numFmtId="38" fontId="5" fillId="0" borderId="0" xfId="1" applyFont="1" applyFill="1" applyAlignment="1">
      <alignment vertical="center"/>
    </xf>
    <xf numFmtId="0" fontId="8" fillId="0" borderId="0" xfId="0" applyFont="1">
      <alignment vertical="center"/>
    </xf>
    <xf numFmtId="38" fontId="5" fillId="5" borderId="16" xfId="1" applyFont="1" applyFill="1" applyBorder="1" applyAlignment="1">
      <alignment vertical="center"/>
    </xf>
    <xf numFmtId="177" fontId="5" fillId="5" borderId="16" xfId="1" applyNumberFormat="1" applyFont="1" applyFill="1" applyBorder="1" applyAlignment="1">
      <alignment vertical="center"/>
    </xf>
    <xf numFmtId="0" fontId="5" fillId="5" borderId="16" xfId="0" applyFont="1" applyFill="1" applyBorder="1">
      <alignment vertical="center"/>
    </xf>
    <xf numFmtId="0" fontId="5" fillId="8" borderId="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/>
    </xf>
    <xf numFmtId="38" fontId="5" fillId="8" borderId="2" xfId="1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8" fontId="0" fillId="0" borderId="0" xfId="1" applyFont="1" applyAlignment="1">
      <alignment vertical="center"/>
    </xf>
    <xf numFmtId="14" fontId="0" fillId="0" borderId="0" xfId="0" applyNumberFormat="1">
      <alignment vertical="center"/>
    </xf>
    <xf numFmtId="38" fontId="0" fillId="0" borderId="0" xfId="0" applyNumberFormat="1">
      <alignment vertical="center"/>
    </xf>
    <xf numFmtId="38" fontId="4" fillId="0" borderId="0" xfId="1" applyFont="1" applyAlignment="1">
      <alignment vertical="center"/>
    </xf>
    <xf numFmtId="38" fontId="6" fillId="0" borderId="4" xfId="1" applyFont="1" applyBorder="1" applyAlignment="1">
      <alignment vertical="center"/>
    </xf>
    <xf numFmtId="38" fontId="6" fillId="0" borderId="7" xfId="1" applyFont="1" applyBorder="1" applyAlignment="1">
      <alignment vertical="center"/>
    </xf>
    <xf numFmtId="0" fontId="6" fillId="0" borderId="16" xfId="0" applyFont="1" applyBorder="1" applyAlignment="1">
      <alignment horizontal="center" vertical="center"/>
    </xf>
    <xf numFmtId="38" fontId="6" fillId="0" borderId="18" xfId="1" applyFont="1" applyBorder="1" applyAlignment="1">
      <alignment vertical="center"/>
    </xf>
    <xf numFmtId="38" fontId="5" fillId="0" borderId="19" xfId="1" applyFont="1" applyBorder="1" applyAlignment="1">
      <alignment vertical="center"/>
    </xf>
    <xf numFmtId="176" fontId="5" fillId="0" borderId="20" xfId="2" applyNumberFormat="1" applyFont="1" applyBorder="1" applyAlignment="1">
      <alignment vertical="center"/>
    </xf>
    <xf numFmtId="38" fontId="6" fillId="0" borderId="4" xfId="1" applyFont="1" applyFill="1" applyBorder="1" applyAlignment="1">
      <alignment vertical="center"/>
    </xf>
    <xf numFmtId="38" fontId="6" fillId="0" borderId="7" xfId="1" applyFont="1" applyFill="1" applyBorder="1" applyAlignment="1">
      <alignment vertical="center"/>
    </xf>
    <xf numFmtId="38" fontId="6" fillId="0" borderId="10" xfId="1" applyFont="1" applyFill="1" applyBorder="1" applyAlignment="1">
      <alignment vertical="center"/>
    </xf>
    <xf numFmtId="0" fontId="17" fillId="10" borderId="0" xfId="0" applyFont="1" applyFill="1">
      <alignment vertical="center"/>
    </xf>
    <xf numFmtId="0" fontId="5" fillId="10" borderId="0" xfId="0" applyFont="1" applyFill="1">
      <alignment vertical="center"/>
    </xf>
    <xf numFmtId="0" fontId="21" fillId="0" borderId="0" xfId="0" applyFont="1">
      <alignment vertical="center"/>
    </xf>
    <xf numFmtId="0" fontId="13" fillId="10" borderId="0" xfId="0" applyFont="1" applyFill="1">
      <alignment vertical="center"/>
    </xf>
    <xf numFmtId="0" fontId="26" fillId="10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38" fontId="5" fillId="0" borderId="21" xfId="1" applyFont="1" applyBorder="1" applyAlignment="1">
      <alignment vertical="center"/>
    </xf>
    <xf numFmtId="38" fontId="5" fillId="0" borderId="22" xfId="1" applyFont="1" applyBorder="1" applyAlignment="1">
      <alignment vertical="center"/>
    </xf>
    <xf numFmtId="38" fontId="5" fillId="0" borderId="23" xfId="1" applyFont="1" applyBorder="1" applyAlignment="1">
      <alignment vertical="center"/>
    </xf>
    <xf numFmtId="38" fontId="5" fillId="0" borderId="24" xfId="1" applyFont="1" applyBorder="1" applyAlignment="1">
      <alignment vertical="center"/>
    </xf>
    <xf numFmtId="38" fontId="5" fillId="0" borderId="25" xfId="1" applyFont="1" applyBorder="1" applyAlignment="1">
      <alignment vertical="center"/>
    </xf>
    <xf numFmtId="38" fontId="5" fillId="0" borderId="26" xfId="1" applyFont="1" applyBorder="1" applyAlignment="1">
      <alignment vertical="center"/>
    </xf>
    <xf numFmtId="38" fontId="5" fillId="0" borderId="28" xfId="1" applyFont="1" applyBorder="1" applyAlignment="1">
      <alignment vertical="center"/>
    </xf>
    <xf numFmtId="38" fontId="5" fillId="0" borderId="29" xfId="1" applyFont="1" applyBorder="1" applyAlignment="1">
      <alignment vertical="center"/>
    </xf>
    <xf numFmtId="38" fontId="5" fillId="0" borderId="30" xfId="1" applyFont="1" applyBorder="1" applyAlignment="1">
      <alignment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11" borderId="33" xfId="0" applyFill="1" applyBorder="1">
      <alignment vertical="center"/>
    </xf>
    <xf numFmtId="0" fontId="0" fillId="11" borderId="34" xfId="0" applyFill="1" applyBorder="1">
      <alignment vertical="center"/>
    </xf>
    <xf numFmtId="38" fontId="0" fillId="12" borderId="35" xfId="1" applyFont="1" applyFill="1" applyBorder="1" applyAlignment="1">
      <alignment vertical="center"/>
    </xf>
    <xf numFmtId="38" fontId="0" fillId="12" borderId="36" xfId="1" applyFont="1" applyFill="1" applyBorder="1" applyAlignment="1">
      <alignment vertical="center"/>
    </xf>
    <xf numFmtId="38" fontId="23" fillId="11" borderId="27" xfId="1" applyFont="1" applyFill="1" applyBorder="1" applyAlignment="1">
      <alignment vertical="center"/>
    </xf>
    <xf numFmtId="0" fontId="15" fillId="2" borderId="37" xfId="0" applyFont="1" applyFill="1" applyBorder="1" applyAlignment="1">
      <alignment horizontal="center" vertical="center"/>
    </xf>
    <xf numFmtId="0" fontId="15" fillId="2" borderId="38" xfId="0" applyFont="1" applyFill="1" applyBorder="1" applyAlignment="1">
      <alignment horizontal="center" vertical="center"/>
    </xf>
    <xf numFmtId="0" fontId="17" fillId="0" borderId="39" xfId="0" applyFont="1" applyBorder="1" applyAlignment="1">
      <alignment horizontal="center" vertical="center"/>
    </xf>
    <xf numFmtId="0" fontId="17" fillId="0" borderId="40" xfId="0" applyFon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11" borderId="47" xfId="0" applyFill="1" applyBorder="1">
      <alignment vertical="center"/>
    </xf>
    <xf numFmtId="38" fontId="0" fillId="12" borderId="48" xfId="1" applyFont="1" applyFill="1" applyBorder="1" applyAlignment="1">
      <alignment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9" fillId="11" borderId="41" xfId="0" applyFont="1" applyFill="1" applyBorder="1" applyAlignment="1">
      <alignment horizontal="center" vertical="center"/>
    </xf>
    <xf numFmtId="0" fontId="9" fillId="11" borderId="42" xfId="0" applyFont="1" applyFill="1" applyBorder="1" applyAlignment="1">
      <alignment horizontal="center" vertical="center"/>
    </xf>
    <xf numFmtId="0" fontId="9" fillId="11" borderId="43" xfId="0" applyFont="1" applyFill="1" applyBorder="1" applyAlignment="1">
      <alignment horizontal="center" vertical="center"/>
    </xf>
    <xf numFmtId="0" fontId="9" fillId="11" borderId="44" xfId="0" applyFont="1" applyFill="1" applyBorder="1" applyAlignment="1">
      <alignment horizontal="center" vertical="center"/>
    </xf>
    <xf numFmtId="38" fontId="9" fillId="13" borderId="43" xfId="1" applyFont="1" applyFill="1" applyBorder="1" applyAlignment="1">
      <alignment horizontal="center" vertical="center"/>
    </xf>
    <xf numFmtId="0" fontId="0" fillId="0" borderId="51" xfId="0" applyBorder="1">
      <alignment vertical="center"/>
    </xf>
    <xf numFmtId="0" fontId="0" fillId="0" borderId="52" xfId="0" applyBorder="1">
      <alignment vertical="center"/>
    </xf>
    <xf numFmtId="0" fontId="0" fillId="0" borderId="32" xfId="0" applyBorder="1">
      <alignment vertical="center"/>
    </xf>
    <xf numFmtId="0" fontId="0" fillId="0" borderId="49" xfId="0" applyBorder="1">
      <alignment vertical="center"/>
    </xf>
    <xf numFmtId="14" fontId="9" fillId="11" borderId="43" xfId="0" applyNumberFormat="1" applyFont="1" applyFill="1" applyBorder="1" applyAlignment="1">
      <alignment horizontal="center" vertical="center"/>
    </xf>
    <xf numFmtId="14" fontId="0" fillId="14" borderId="53" xfId="0" applyNumberFormat="1" applyFill="1" applyBorder="1">
      <alignment vertical="center"/>
    </xf>
    <xf numFmtId="14" fontId="0" fillId="14" borderId="54" xfId="0" applyNumberFormat="1" applyFill="1" applyBorder="1">
      <alignment vertical="center"/>
    </xf>
    <xf numFmtId="14" fontId="0" fillId="14" borderId="55" xfId="0" applyNumberForma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E2C5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342900</xdr:colOff>
      <xdr:row>1</xdr:row>
      <xdr:rowOff>152400</xdr:rowOff>
    </xdr:from>
    <xdr:to>
      <xdr:col>9</xdr:col>
      <xdr:colOff>571500</xdr:colOff>
      <xdr:row>6</xdr:row>
      <xdr:rowOff>142875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FC91018-624D-4C22-9FBD-6C0F5F6A3F18}"/>
            </a:ext>
          </a:extLst>
        </xdr:cNvPr>
        <xdr:cNvSpPr txBox="1">
          <a:spLocks noChangeArrowheads="1"/>
        </xdr:cNvSpPr>
      </xdr:nvSpPr>
      <xdr:spPr bwMode="auto">
        <a:xfrm>
          <a:off x="3190875" y="323850"/>
          <a:ext cx="2114550" cy="847725"/>
        </a:xfrm>
        <a:prstGeom prst="rect">
          <a:avLst/>
        </a:prstGeom>
        <a:solidFill>
          <a:srgbClr val="FF99FF"/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複数のシートでの計算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 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5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57150</xdr:colOff>
      <xdr:row>19</xdr:row>
      <xdr:rowOff>19050</xdr:rowOff>
    </xdr:from>
    <xdr:to>
      <xdr:col>1</xdr:col>
      <xdr:colOff>581025</xdr:colOff>
      <xdr:row>20</xdr:row>
      <xdr:rowOff>200025</xdr:rowOff>
    </xdr:to>
    <xdr:pic>
      <xdr:nvPicPr>
        <xdr:cNvPr id="3" name="Picture 672">
          <a:extLst>
            <a:ext uri="{FF2B5EF4-FFF2-40B4-BE49-F238E27FC236}">
              <a16:creationId xmlns:a16="http://schemas.microsoft.com/office/drawing/2014/main" id="{E0EC5B6C-657D-4CDC-BC30-45F8DEC2FB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9075" y="4724400"/>
          <a:ext cx="523875" cy="4286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291651</xdr:colOff>
      <xdr:row>5</xdr:row>
      <xdr:rowOff>210194</xdr:rowOff>
    </xdr:from>
    <xdr:to>
      <xdr:col>13</xdr:col>
      <xdr:colOff>185503</xdr:colOff>
      <xdr:row>9</xdr:row>
      <xdr:rowOff>196214</xdr:rowOff>
    </xdr:to>
    <xdr:grpSp>
      <xdr:nvGrpSpPr>
        <xdr:cNvPr id="4" name="Group 1000">
          <a:extLst>
            <a:ext uri="{FF2B5EF4-FFF2-40B4-BE49-F238E27FC236}">
              <a16:creationId xmlns:a16="http://schemas.microsoft.com/office/drawing/2014/main" id="{22849BC3-5711-4B1B-87E7-DC70BBD04DDC}"/>
            </a:ext>
          </a:extLst>
        </xdr:cNvPr>
        <xdr:cNvGrpSpPr>
          <a:grpSpLocks/>
        </xdr:cNvGrpSpPr>
      </xdr:nvGrpSpPr>
      <xdr:grpSpPr bwMode="auto">
        <a:xfrm>
          <a:off x="451671" y="1429394"/>
          <a:ext cx="8222512" cy="961380"/>
          <a:chOff x="34" y="100"/>
          <a:chExt cx="706" cy="71"/>
        </a:xfrm>
      </xdr:grpSpPr>
      <xdr:sp macro="" textlink="">
        <xdr:nvSpPr>
          <xdr:cNvPr id="5" name="Text Box 968" descr="キャンバス">
            <a:extLst>
              <a:ext uri="{FF2B5EF4-FFF2-40B4-BE49-F238E27FC236}">
                <a16:creationId xmlns:a16="http://schemas.microsoft.com/office/drawing/2014/main" id="{CF20AEB3-B4B6-493E-A5B8-3745A0BA88A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" y="140"/>
            <a:ext cx="221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6" name="Text Box 969" descr="オーク">
            <a:extLst>
              <a:ext uri="{FF2B5EF4-FFF2-40B4-BE49-F238E27FC236}">
                <a16:creationId xmlns:a16="http://schemas.microsoft.com/office/drawing/2014/main" id="{4E249349-9AF1-4715-92C9-F822373F134F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3" y="140"/>
            <a:ext cx="207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7" name="Picture 970">
            <a:extLst>
              <a:ext uri="{FF2B5EF4-FFF2-40B4-BE49-F238E27FC236}">
                <a16:creationId xmlns:a16="http://schemas.microsoft.com/office/drawing/2014/main" id="{1E4C1345-6D68-4ACE-9A55-91171861060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88" y="105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8" name="Picture 971">
            <a:extLst>
              <a:ext uri="{FF2B5EF4-FFF2-40B4-BE49-F238E27FC236}">
                <a16:creationId xmlns:a16="http://schemas.microsoft.com/office/drawing/2014/main" id="{BB0F4AF5-3C3A-4854-9ABF-B94CAB77273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34" y="100"/>
            <a:ext cx="52" cy="3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5</xdr:col>
      <xdr:colOff>342900</xdr:colOff>
      <xdr:row>1</xdr:row>
      <xdr:rowOff>152400</xdr:rowOff>
    </xdr:from>
    <xdr:to>
      <xdr:col>9</xdr:col>
      <xdr:colOff>571500</xdr:colOff>
      <xdr:row>6</xdr:row>
      <xdr:rowOff>142875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E140399B-0436-457D-9D47-AF0683FBB869}"/>
            </a:ext>
          </a:extLst>
        </xdr:cNvPr>
        <xdr:cNvSpPr txBox="1">
          <a:spLocks noChangeArrowheads="1"/>
        </xdr:cNvSpPr>
      </xdr:nvSpPr>
      <xdr:spPr bwMode="auto">
        <a:xfrm>
          <a:off x="3190875" y="323850"/>
          <a:ext cx="2114550" cy="847725"/>
        </a:xfrm>
        <a:prstGeom prst="rect">
          <a:avLst/>
        </a:prstGeom>
        <a:solidFill>
          <a:srgbClr val="FF99FF"/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複数のシートでの計算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 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5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9</xdr:col>
      <xdr:colOff>38100</xdr:colOff>
      <xdr:row>19</xdr:row>
      <xdr:rowOff>38100</xdr:rowOff>
    </xdr:from>
    <xdr:to>
      <xdr:col>9</xdr:col>
      <xdr:colOff>581025</xdr:colOff>
      <xdr:row>20</xdr:row>
      <xdr:rowOff>104775</xdr:rowOff>
    </xdr:to>
    <xdr:pic>
      <xdr:nvPicPr>
        <xdr:cNvPr id="29" name="Picture 999">
          <a:extLst>
            <a:ext uri="{FF2B5EF4-FFF2-40B4-BE49-F238E27FC236}">
              <a16:creationId xmlns:a16="http://schemas.microsoft.com/office/drawing/2014/main" id="{DAAB1F8B-E5AC-43C6-894F-731C1FEC75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505450" y="4743450"/>
          <a:ext cx="542925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19050</xdr:colOff>
      <xdr:row>132</xdr:row>
      <xdr:rowOff>171450</xdr:rowOff>
    </xdr:from>
    <xdr:to>
      <xdr:col>5</xdr:col>
      <xdr:colOff>365760</xdr:colOff>
      <xdr:row>134</xdr:row>
      <xdr:rowOff>209550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420E18C5-B0C7-4B7E-BBF9-9D104F8869CD}"/>
            </a:ext>
          </a:extLst>
        </xdr:cNvPr>
        <xdr:cNvSpPr txBox="1"/>
      </xdr:nvSpPr>
      <xdr:spPr>
        <a:xfrm>
          <a:off x="179070" y="33569910"/>
          <a:ext cx="3211830" cy="52578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/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rgbClr val="C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受注台帳データは、「</a:t>
          </a:r>
          <a:r>
            <a:rPr kumimoji="1" lang="ja-JP" altLang="en-US" sz="1400" b="1">
              <a:solidFill>
                <a:srgbClr val="FF0000"/>
              </a:solidFill>
              <a:latin typeface="Bookman Old Style" panose="02050604050505020204" pitchFamily="18" charset="0"/>
              <a:ea typeface="ＭＳ Ｐゴシック" panose="020B0600070205080204" pitchFamily="50" charset="-128"/>
            </a:rPr>
            <a:t>２０２３</a:t>
          </a:r>
          <a:r>
            <a:rPr kumimoji="1" lang="ja-JP" altLang="en-US" sz="1400" b="1">
              <a:solidFill>
                <a:srgbClr val="C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年」です。</a:t>
          </a:r>
        </a:p>
      </xdr:txBody>
    </xdr:sp>
    <xdr:clientData/>
  </xdr:twoCellAnchor>
  <xdr:twoCellAnchor editAs="oneCell">
    <xdr:from>
      <xdr:col>5</xdr:col>
      <xdr:colOff>87630</xdr:colOff>
      <xdr:row>77</xdr:row>
      <xdr:rowOff>53340</xdr:rowOff>
    </xdr:from>
    <xdr:to>
      <xdr:col>10</xdr:col>
      <xdr:colOff>605938</xdr:colOff>
      <xdr:row>82</xdr:row>
      <xdr:rowOff>100965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2031F6FC-ED31-488A-99BC-F6DB7722A0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112770" y="19362420"/>
          <a:ext cx="3680608" cy="1602105"/>
        </a:xfrm>
        <a:prstGeom prst="rect">
          <a:avLst/>
        </a:prstGeom>
      </xdr:spPr>
    </xdr:pic>
    <xdr:clientData/>
  </xdr:twoCellAnchor>
  <xdr:twoCellAnchor editAs="oneCell">
    <xdr:from>
      <xdr:col>5</xdr:col>
      <xdr:colOff>165734</xdr:colOff>
      <xdr:row>86</xdr:row>
      <xdr:rowOff>196215</xdr:rowOff>
    </xdr:from>
    <xdr:to>
      <xdr:col>10</xdr:col>
      <xdr:colOff>251459</xdr:colOff>
      <xdr:row>94</xdr:row>
      <xdr:rowOff>150925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5248980D-101B-47DC-B436-9FB58EB6EF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343274" y="22035135"/>
          <a:ext cx="3248025" cy="1905430"/>
        </a:xfrm>
        <a:prstGeom prst="rect">
          <a:avLst/>
        </a:prstGeom>
      </xdr:spPr>
    </xdr:pic>
    <xdr:clientData/>
  </xdr:twoCellAnchor>
  <xdr:twoCellAnchor>
    <xdr:from>
      <xdr:col>6</xdr:col>
      <xdr:colOff>297180</xdr:colOff>
      <xdr:row>94</xdr:row>
      <xdr:rowOff>260986</xdr:rowOff>
    </xdr:from>
    <xdr:to>
      <xdr:col>12</xdr:col>
      <xdr:colOff>95250</xdr:colOff>
      <xdr:row>97</xdr:row>
      <xdr:rowOff>93284</xdr:rowOff>
    </xdr:to>
    <xdr:grpSp>
      <xdr:nvGrpSpPr>
        <xdr:cNvPr id="45" name="グループ化 44">
          <a:extLst>
            <a:ext uri="{FF2B5EF4-FFF2-40B4-BE49-F238E27FC236}">
              <a16:creationId xmlns:a16="http://schemas.microsoft.com/office/drawing/2014/main" id="{7B8F5F46-4A41-4B09-9160-844CC83F799A}"/>
            </a:ext>
          </a:extLst>
        </xdr:cNvPr>
        <xdr:cNvGrpSpPr/>
      </xdr:nvGrpSpPr>
      <xdr:grpSpPr>
        <a:xfrm>
          <a:off x="4191000" y="24050626"/>
          <a:ext cx="3676650" cy="906718"/>
          <a:chOff x="3848100" y="23631526"/>
          <a:chExt cx="3676650" cy="914338"/>
        </a:xfrm>
      </xdr:grpSpPr>
      <xdr:sp macro="" textlink="">
        <xdr:nvSpPr>
          <xdr:cNvPr id="30" name="テキスト ボックス 29">
            <a:extLst>
              <a:ext uri="{FF2B5EF4-FFF2-40B4-BE49-F238E27FC236}">
                <a16:creationId xmlns:a16="http://schemas.microsoft.com/office/drawing/2014/main" id="{BC6FF3C2-A0F8-48E2-BC73-13BEB69C0AD9}"/>
              </a:ext>
            </a:extLst>
          </xdr:cNvPr>
          <xdr:cNvSpPr txBox="1"/>
        </xdr:nvSpPr>
        <xdr:spPr>
          <a:xfrm>
            <a:off x="3848100" y="23631526"/>
            <a:ext cx="3676650" cy="409574"/>
          </a:xfrm>
          <a:prstGeom prst="rect">
            <a:avLst/>
          </a:prstGeom>
          <a:ln/>
        </xdr:spPr>
        <xdr:style>
          <a:lnRef idx="1">
            <a:schemeClr val="accent6"/>
          </a:lnRef>
          <a:fillRef idx="2">
            <a:schemeClr val="accent6"/>
          </a:fillRef>
          <a:effectRef idx="1">
            <a:schemeClr val="accent6"/>
          </a:effectRef>
          <a:fontRef idx="minor">
            <a:schemeClr val="dk1"/>
          </a:fontRef>
        </xdr:style>
        <xdr:txBody>
          <a:bodyPr wrap="square" rtlCol="0" anchor="ctr"/>
          <a:lstStyle/>
          <a:p>
            <a:pPr algn="ctr"/>
            <a:r>
              <a:rPr kumimoji="1" lang="ja-JP" altLang="en-US" sz="14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受注台帳シートのデータを使います</a:t>
            </a:r>
          </a:p>
        </xdr:txBody>
      </xdr:sp>
      <xdr:pic>
        <xdr:nvPicPr>
          <xdr:cNvPr id="44" name="図 43">
            <a:extLst>
              <a:ext uri="{FF2B5EF4-FFF2-40B4-BE49-F238E27FC236}">
                <a16:creationId xmlns:a16="http://schemas.microsoft.com/office/drawing/2014/main" id="{39BD13F5-3FE1-4AA7-82EB-DDC08B4BD4D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/>
          <a:stretch>
            <a:fillRect/>
          </a:stretch>
        </xdr:blipFill>
        <xdr:spPr>
          <a:xfrm>
            <a:off x="4000500" y="24060150"/>
            <a:ext cx="3466667" cy="485714"/>
          </a:xfrm>
          <a:prstGeom prst="rect">
            <a:avLst/>
          </a:prstGeom>
        </xdr:spPr>
      </xdr:pic>
    </xdr:grpSp>
    <xdr:clientData/>
  </xdr:twoCellAnchor>
  <xdr:twoCellAnchor>
    <xdr:from>
      <xdr:col>7</xdr:col>
      <xdr:colOff>617220</xdr:colOff>
      <xdr:row>100</xdr:row>
      <xdr:rowOff>34290</xdr:rowOff>
    </xdr:from>
    <xdr:to>
      <xdr:col>15</xdr:col>
      <xdr:colOff>182880</xdr:colOff>
      <xdr:row>105</xdr:row>
      <xdr:rowOff>198119</xdr:rowOff>
    </xdr:to>
    <xdr:grpSp>
      <xdr:nvGrpSpPr>
        <xdr:cNvPr id="48" name="グループ化 47">
          <a:extLst>
            <a:ext uri="{FF2B5EF4-FFF2-40B4-BE49-F238E27FC236}">
              <a16:creationId xmlns:a16="http://schemas.microsoft.com/office/drawing/2014/main" id="{660CD5EB-06DD-4C43-817E-54E4DFE0F9CB}"/>
            </a:ext>
          </a:extLst>
        </xdr:cNvPr>
        <xdr:cNvGrpSpPr/>
      </xdr:nvGrpSpPr>
      <xdr:grpSpPr>
        <a:xfrm>
          <a:off x="5326380" y="25629870"/>
          <a:ext cx="4876800" cy="1383029"/>
          <a:chOff x="4067175" y="25469850"/>
          <a:chExt cx="4943013" cy="1466667"/>
        </a:xfrm>
      </xdr:grpSpPr>
      <xdr:pic>
        <xdr:nvPicPr>
          <xdr:cNvPr id="46" name="図 45">
            <a:extLst>
              <a:ext uri="{FF2B5EF4-FFF2-40B4-BE49-F238E27FC236}">
                <a16:creationId xmlns:a16="http://schemas.microsoft.com/office/drawing/2014/main" id="{313CA091-5B87-4C35-A380-3EA2D428E6C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8"/>
          <a:stretch>
            <a:fillRect/>
          </a:stretch>
        </xdr:blipFill>
        <xdr:spPr>
          <a:xfrm>
            <a:off x="4067175" y="25469850"/>
            <a:ext cx="4343400" cy="1466667"/>
          </a:xfrm>
          <a:prstGeom prst="rect">
            <a:avLst/>
          </a:prstGeom>
        </xdr:spPr>
      </xdr:pic>
      <xdr:pic>
        <xdr:nvPicPr>
          <xdr:cNvPr id="47" name="図 46">
            <a:extLst>
              <a:ext uri="{FF2B5EF4-FFF2-40B4-BE49-F238E27FC236}">
                <a16:creationId xmlns:a16="http://schemas.microsoft.com/office/drawing/2014/main" id="{558A8AC3-C70D-442A-8B2D-7541E571E1F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9"/>
          <a:stretch>
            <a:fillRect/>
          </a:stretch>
        </xdr:blipFill>
        <xdr:spPr>
          <a:xfrm>
            <a:off x="5314950" y="25660350"/>
            <a:ext cx="3695238" cy="314286"/>
          </a:xfrm>
          <a:prstGeom prst="rect">
            <a:avLst/>
          </a:prstGeom>
        </xdr:spPr>
      </xdr:pic>
    </xdr:grpSp>
    <xdr:clientData/>
  </xdr:twoCellAnchor>
  <xdr:twoCellAnchor editAs="oneCell">
    <xdr:from>
      <xdr:col>6</xdr:col>
      <xdr:colOff>415290</xdr:colOff>
      <xdr:row>107</xdr:row>
      <xdr:rowOff>224789</xdr:rowOff>
    </xdr:from>
    <xdr:to>
      <xdr:col>13</xdr:col>
      <xdr:colOff>251460</xdr:colOff>
      <xdr:row>114</xdr:row>
      <xdr:rowOff>54811</xdr:rowOff>
    </xdr:to>
    <xdr:pic>
      <xdr:nvPicPr>
        <xdr:cNvPr id="49" name="図 48">
          <a:extLst>
            <a:ext uri="{FF2B5EF4-FFF2-40B4-BE49-F238E27FC236}">
              <a16:creationId xmlns:a16="http://schemas.microsoft.com/office/drawing/2014/main" id="{0E7E6EC9-DA70-47CA-A08D-3994645F69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309110" y="27527249"/>
          <a:ext cx="4431030" cy="1536902"/>
        </a:xfrm>
        <a:prstGeom prst="rect">
          <a:avLst/>
        </a:prstGeom>
      </xdr:spPr>
    </xdr:pic>
    <xdr:clientData/>
  </xdr:twoCellAnchor>
  <xdr:twoCellAnchor editAs="oneCell">
    <xdr:from>
      <xdr:col>6</xdr:col>
      <xdr:colOff>632460</xdr:colOff>
      <xdr:row>116</xdr:row>
      <xdr:rowOff>30480</xdr:rowOff>
    </xdr:from>
    <xdr:to>
      <xdr:col>14</xdr:col>
      <xdr:colOff>335280</xdr:colOff>
      <xdr:row>121</xdr:row>
      <xdr:rowOff>216991</xdr:rowOff>
    </xdr:to>
    <xdr:pic>
      <xdr:nvPicPr>
        <xdr:cNvPr id="50" name="図 49">
          <a:extLst>
            <a:ext uri="{FF2B5EF4-FFF2-40B4-BE49-F238E27FC236}">
              <a16:creationId xmlns:a16="http://schemas.microsoft.com/office/drawing/2014/main" id="{1575EC86-AFCA-4BC5-AD6D-88B260F5EB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526280" y="29527500"/>
          <a:ext cx="5013960" cy="1405711"/>
        </a:xfrm>
        <a:prstGeom prst="rect">
          <a:avLst/>
        </a:prstGeom>
      </xdr:spPr>
    </xdr:pic>
    <xdr:clientData/>
  </xdr:twoCellAnchor>
  <xdr:twoCellAnchor editAs="oneCell">
    <xdr:from>
      <xdr:col>6</xdr:col>
      <xdr:colOff>563879</xdr:colOff>
      <xdr:row>124</xdr:row>
      <xdr:rowOff>179070</xdr:rowOff>
    </xdr:from>
    <xdr:to>
      <xdr:col>14</xdr:col>
      <xdr:colOff>544829</xdr:colOff>
      <xdr:row>130</xdr:row>
      <xdr:rowOff>216980</xdr:rowOff>
    </xdr:to>
    <xdr:pic>
      <xdr:nvPicPr>
        <xdr:cNvPr id="51" name="図 50">
          <a:extLst>
            <a:ext uri="{FF2B5EF4-FFF2-40B4-BE49-F238E27FC236}">
              <a16:creationId xmlns:a16="http://schemas.microsoft.com/office/drawing/2014/main" id="{0199C637-00D6-40DC-BFFB-952ACF9B5A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457699" y="31626810"/>
          <a:ext cx="5292090" cy="1500950"/>
        </a:xfrm>
        <a:prstGeom prst="rect">
          <a:avLst/>
        </a:prstGeom>
      </xdr:spPr>
    </xdr:pic>
    <xdr:clientData/>
  </xdr:twoCellAnchor>
  <xdr:twoCellAnchor>
    <xdr:from>
      <xdr:col>2</xdr:col>
      <xdr:colOff>502920</xdr:colOff>
      <xdr:row>12</xdr:row>
      <xdr:rowOff>91440</xdr:rowOff>
    </xdr:from>
    <xdr:to>
      <xdr:col>6</xdr:col>
      <xdr:colOff>449580</xdr:colOff>
      <xdr:row>12</xdr:row>
      <xdr:rowOff>563880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DE69A69C-D3A9-91ED-F0A2-677DAB03D3EB}"/>
            </a:ext>
          </a:extLst>
        </xdr:cNvPr>
        <xdr:cNvSpPr txBox="1"/>
      </xdr:nvSpPr>
      <xdr:spPr>
        <a:xfrm>
          <a:off x="1379220" y="3017520"/>
          <a:ext cx="2811780" cy="47244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「</a:t>
          </a:r>
          <a:r>
            <a:rPr kumimoji="1" lang="ja-JP" altLang="en-US" sz="1400" b="1">
              <a:solidFill>
                <a:srgbClr val="FF0000"/>
              </a:solidFill>
            </a:rPr>
            <a:t>絶対参照</a:t>
          </a:r>
          <a:r>
            <a:rPr kumimoji="1" lang="ja-JP" altLang="en-US" sz="1400" b="1"/>
            <a:t>」の設定に注意！</a:t>
          </a:r>
        </a:p>
      </xdr:txBody>
    </xdr:sp>
    <xdr:clientData/>
  </xdr:twoCellAnchor>
  <xdr:twoCellAnchor>
    <xdr:from>
      <xdr:col>6</xdr:col>
      <xdr:colOff>731520</xdr:colOff>
      <xdr:row>12</xdr:row>
      <xdr:rowOff>91440</xdr:rowOff>
    </xdr:from>
    <xdr:to>
      <xdr:col>12</xdr:col>
      <xdr:colOff>190500</xdr:colOff>
      <xdr:row>12</xdr:row>
      <xdr:rowOff>563880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74A5110F-27E9-5CA7-71A5-F7E504250FBD}"/>
            </a:ext>
          </a:extLst>
        </xdr:cNvPr>
        <xdr:cNvSpPr txBox="1"/>
      </xdr:nvSpPr>
      <xdr:spPr>
        <a:xfrm>
          <a:off x="4472940" y="3017520"/>
          <a:ext cx="3337560" cy="47244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「</a:t>
          </a:r>
          <a:r>
            <a:rPr kumimoji="1" lang="ja-JP" altLang="en-US" sz="1400" b="1">
              <a:solidFill>
                <a:srgbClr val="FF0000"/>
              </a:solidFill>
            </a:rPr>
            <a:t>書式なしコピー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400" b="1"/>
            <a:t>の設定に注意！</a:t>
          </a:r>
        </a:p>
      </xdr:txBody>
    </xdr:sp>
    <xdr:clientData/>
  </xdr:twoCellAnchor>
  <xdr:twoCellAnchor editAs="oneCell">
    <xdr:from>
      <xdr:col>6</xdr:col>
      <xdr:colOff>365759</xdr:colOff>
      <xdr:row>134</xdr:row>
      <xdr:rowOff>91440</xdr:rowOff>
    </xdr:from>
    <xdr:to>
      <xdr:col>12</xdr:col>
      <xdr:colOff>660076</xdr:colOff>
      <xdr:row>140</xdr:row>
      <xdr:rowOff>236220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B19CF00A-029B-4235-88F4-3D03534676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9579" y="33977580"/>
          <a:ext cx="4172897" cy="16078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243840</xdr:colOff>
      <xdr:row>144</xdr:row>
      <xdr:rowOff>68580</xdr:rowOff>
    </xdr:from>
    <xdr:to>
      <xdr:col>12</xdr:col>
      <xdr:colOff>606860</xdr:colOff>
      <xdr:row>150</xdr:row>
      <xdr:rowOff>236220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9782B965-FFF9-49D7-B621-38F03D05FE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5260" y="36393120"/>
          <a:ext cx="4241600" cy="1630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69"/>
  <sheetViews>
    <sheetView tabSelected="1" workbookViewId="0">
      <selection activeCell="A2" sqref="A2"/>
    </sheetView>
  </sheetViews>
  <sheetFormatPr defaultColWidth="11.5" defaultRowHeight="19.5" customHeight="1"/>
  <cols>
    <col min="1" max="1" width="2.09765625" style="13" customWidth="1"/>
    <col min="2" max="3" width="9.3984375" style="13" customWidth="1"/>
    <col min="4" max="4" width="11.3984375" style="16" customWidth="1"/>
    <col min="5" max="6" width="9.3984375" style="13" customWidth="1"/>
    <col min="7" max="7" width="10.69921875" style="13" customWidth="1"/>
    <col min="8" max="8" width="9.3984375" style="13" customWidth="1"/>
    <col min="9" max="9" width="2.59765625" style="13" customWidth="1"/>
    <col min="10" max="14" width="9.3984375" style="13" customWidth="1"/>
    <col min="15" max="15" width="10.69921875" style="13" customWidth="1"/>
    <col min="16" max="16" width="9.3984375" style="13" customWidth="1"/>
    <col min="17" max="19" width="7.69921875" style="13" customWidth="1"/>
    <col min="20" max="16384" width="11.5" style="13"/>
  </cols>
  <sheetData>
    <row r="1" spans="1:14" ht="19.5" customHeight="1">
      <c r="A1" s="60" t="s">
        <v>250</v>
      </c>
      <c r="B1" s="60"/>
      <c r="C1" s="60"/>
      <c r="D1" s="60"/>
      <c r="E1" s="60"/>
      <c r="F1" s="60"/>
      <c r="G1" s="60"/>
    </row>
    <row r="9" spans="1:14" ht="19.5" customHeight="1">
      <c r="D9" s="1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ht="19.5" customHeight="1">
      <c r="D10" s="1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ht="19.5" customHeight="1">
      <c r="D11" s="1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19.5" customHeight="1">
      <c r="D12" s="1"/>
      <c r="E12" s="2"/>
      <c r="F12" s="2"/>
      <c r="G12" s="2"/>
      <c r="H12" s="2"/>
      <c r="I12" s="2"/>
      <c r="J12" s="59" t="s">
        <v>0</v>
      </c>
      <c r="K12" s="59"/>
      <c r="L12" s="59"/>
      <c r="M12" s="59"/>
    </row>
    <row r="13" spans="1:14" ht="49.2" customHeight="1">
      <c r="D13" s="1"/>
      <c r="E13" s="2"/>
      <c r="F13" s="2"/>
      <c r="G13" s="2"/>
      <c r="H13" s="2"/>
      <c r="I13" s="2"/>
      <c r="N13" s="2"/>
    </row>
    <row r="14" spans="1:14" ht="19.5" customHeight="1">
      <c r="B14" s="15"/>
      <c r="E14" s="15" t="s">
        <v>1</v>
      </c>
    </row>
    <row r="15" spans="1:14" ht="19.5" customHeight="1">
      <c r="E15" s="13" t="s">
        <v>253</v>
      </c>
    </row>
    <row r="19" spans="2:15" ht="19.5" customHeight="1">
      <c r="B19" s="15"/>
    </row>
    <row r="20" spans="2:15" ht="19.5" customHeight="1">
      <c r="B20" s="15"/>
      <c r="K20" s="54" t="s">
        <v>252</v>
      </c>
      <c r="L20" s="55"/>
      <c r="M20" s="55"/>
      <c r="N20" s="55"/>
      <c r="O20" s="55"/>
    </row>
    <row r="21" spans="2:15" ht="19.5" customHeight="1" thickBot="1"/>
    <row r="22" spans="2:15" ht="31.5" customHeight="1" thickBot="1">
      <c r="B22" s="36" t="s">
        <v>2</v>
      </c>
      <c r="C22" s="37" t="s">
        <v>3</v>
      </c>
      <c r="D22" s="38" t="s">
        <v>4</v>
      </c>
      <c r="E22" s="37" t="s">
        <v>5</v>
      </c>
      <c r="F22" s="37" t="s">
        <v>6</v>
      </c>
      <c r="G22" s="39" t="s">
        <v>7</v>
      </c>
      <c r="J22" s="36" t="s">
        <v>2</v>
      </c>
      <c r="K22" s="37" t="s">
        <v>3</v>
      </c>
      <c r="L22" s="38" t="s">
        <v>8</v>
      </c>
      <c r="M22" s="38" t="s">
        <v>4</v>
      </c>
      <c r="N22" s="37" t="s">
        <v>6</v>
      </c>
      <c r="O22" s="39" t="s">
        <v>7</v>
      </c>
    </row>
    <row r="23" spans="2:15" ht="19.5" customHeight="1" thickTop="1">
      <c r="B23" s="45">
        <f>_xlfn.RANK.EQ(D23,$D$23:$D$70)</f>
        <v>1</v>
      </c>
      <c r="C23" s="62" t="s">
        <v>9</v>
      </c>
      <c r="D23" s="68">
        <f>SUMIF(受注台帳!$F$5:$F$153,C23,受注台帳!$G$5:$G$153)</f>
        <v>312000</v>
      </c>
      <c r="E23" s="65">
        <f>COUNTIF(受注台帳!$F$5:$F$153,C23)</f>
        <v>8</v>
      </c>
      <c r="F23" s="18">
        <f>D23/E23</f>
        <v>39000</v>
      </c>
      <c r="G23" s="19">
        <f>D23/$D$71</f>
        <v>8.597267611998699E-2</v>
      </c>
      <c r="J23" s="51"/>
      <c r="K23" s="18" t="s">
        <v>10</v>
      </c>
      <c r="L23" s="18"/>
      <c r="M23" s="18"/>
      <c r="N23" s="18"/>
      <c r="O23" s="19"/>
    </row>
    <row r="24" spans="2:15" ht="19.5" customHeight="1">
      <c r="B24" s="46">
        <f t="shared" ref="B24:B70" si="0">_xlfn.RANK.EQ(D24,$D$23:$D$70)</f>
        <v>2</v>
      </c>
      <c r="C24" s="63" t="s">
        <v>11</v>
      </c>
      <c r="D24" s="69">
        <f>SUMIF(受注台帳!$F$5:$F$153,C24,受注台帳!$G$5:$G$153)</f>
        <v>263520</v>
      </c>
      <c r="E24" s="66">
        <f>COUNTIF(受注台帳!$F$5:$F$153,C24)</f>
        <v>14</v>
      </c>
      <c r="F24" s="20">
        <f t="shared" ref="F24:F70" si="1">D24/E24</f>
        <v>18822.857142857141</v>
      </c>
      <c r="G24" s="21">
        <f t="shared" ref="G24:G71" si="2">D24/$D$71</f>
        <v>7.2613844907496713E-2</v>
      </c>
      <c r="J24" s="52"/>
      <c r="K24" s="20" t="s">
        <v>12</v>
      </c>
      <c r="L24" s="20"/>
      <c r="M24" s="20"/>
      <c r="N24" s="20"/>
      <c r="O24" s="21"/>
    </row>
    <row r="25" spans="2:15" ht="19.5" customHeight="1">
      <c r="B25" s="46">
        <f t="shared" si="0"/>
        <v>3</v>
      </c>
      <c r="C25" s="63" t="s">
        <v>13</v>
      </c>
      <c r="D25" s="69">
        <f>SUMIF(受注台帳!$F$5:$F$153,C25,受注台帳!$G$5:$G$153)</f>
        <v>215696</v>
      </c>
      <c r="E25" s="66">
        <f>COUNTIF(受注台帳!$F$5:$F$153,C25)</f>
        <v>6</v>
      </c>
      <c r="F25" s="20">
        <f t="shared" si="1"/>
        <v>35949.333333333336</v>
      </c>
      <c r="G25" s="21">
        <f t="shared" si="2"/>
        <v>5.9435776757617673E-2</v>
      </c>
      <c r="J25" s="52"/>
      <c r="K25" s="20" t="s">
        <v>14</v>
      </c>
      <c r="L25" s="20"/>
      <c r="M25" s="20"/>
      <c r="N25" s="20"/>
      <c r="O25" s="21"/>
    </row>
    <row r="26" spans="2:15" ht="19.5" customHeight="1">
      <c r="B26" s="46">
        <f t="shared" si="0"/>
        <v>4</v>
      </c>
      <c r="C26" s="63" t="s">
        <v>15</v>
      </c>
      <c r="D26" s="69">
        <f>SUMIF(受注台帳!$F$5:$F$153,C26,受注台帳!$G$5:$G$153)</f>
        <v>208815</v>
      </c>
      <c r="E26" s="66">
        <f>COUNTIF(受注台帳!$F$5:$F$153,C26)</f>
        <v>4</v>
      </c>
      <c r="F26" s="20">
        <f t="shared" si="1"/>
        <v>52203.75</v>
      </c>
      <c r="G26" s="21">
        <f t="shared" si="2"/>
        <v>5.753969347434322E-2</v>
      </c>
      <c r="J26" s="52"/>
      <c r="K26" s="20" t="s">
        <v>16</v>
      </c>
      <c r="L26" s="20"/>
      <c r="M26" s="20"/>
      <c r="N26" s="20"/>
      <c r="O26" s="21"/>
    </row>
    <row r="27" spans="2:15" ht="19.5" customHeight="1">
      <c r="B27" s="46">
        <f t="shared" si="0"/>
        <v>5</v>
      </c>
      <c r="C27" s="63" t="s">
        <v>17</v>
      </c>
      <c r="D27" s="69">
        <f>SUMIF(受注台帳!$F$5:$F$153,C27,受注台帳!$G$5:$G$153)</f>
        <v>193447</v>
      </c>
      <c r="E27" s="66">
        <f>COUNTIF(受注台帳!$F$5:$F$153,C27)</f>
        <v>3</v>
      </c>
      <c r="F27" s="20">
        <f t="shared" si="1"/>
        <v>64482.333333333336</v>
      </c>
      <c r="G27" s="21">
        <f t="shared" si="2"/>
        <v>5.3304988068535654E-2</v>
      </c>
      <c r="J27" s="52"/>
      <c r="K27" s="20" t="s">
        <v>18</v>
      </c>
      <c r="L27" s="20"/>
      <c r="M27" s="20"/>
      <c r="N27" s="20"/>
      <c r="O27" s="21"/>
    </row>
    <row r="28" spans="2:15" ht="19.5" customHeight="1">
      <c r="B28" s="46">
        <f t="shared" si="0"/>
        <v>6</v>
      </c>
      <c r="C28" s="63" t="s">
        <v>19</v>
      </c>
      <c r="D28" s="69">
        <f>SUMIF(受注台帳!$F$5:$F$153,C28,受注台帳!$G$5:$G$153)</f>
        <v>190134</v>
      </c>
      <c r="E28" s="66">
        <f>COUNTIF(受注台帳!$F$5:$F$153,C28)</f>
        <v>2</v>
      </c>
      <c r="F28" s="20">
        <f t="shared" si="1"/>
        <v>95067</v>
      </c>
      <c r="G28" s="21">
        <f t="shared" si="2"/>
        <v>5.2392079491658999E-2</v>
      </c>
      <c r="J28" s="52"/>
      <c r="K28" s="20" t="s">
        <v>20</v>
      </c>
      <c r="L28" s="20"/>
      <c r="M28" s="20"/>
      <c r="N28" s="20"/>
      <c r="O28" s="21"/>
    </row>
    <row r="29" spans="2:15" ht="19.5" customHeight="1">
      <c r="B29" s="46">
        <f t="shared" si="0"/>
        <v>7</v>
      </c>
      <c r="C29" s="63" t="s">
        <v>10</v>
      </c>
      <c r="D29" s="69">
        <f>SUMIF(受注台帳!$F$5:$F$153,C29,受注台帳!$G$5:$G$153)</f>
        <v>185680</v>
      </c>
      <c r="E29" s="66">
        <f>COUNTIF(受注台帳!$F$5:$F$153,C29)</f>
        <v>7</v>
      </c>
      <c r="F29" s="20">
        <f t="shared" si="1"/>
        <v>26525.714285714286</v>
      </c>
      <c r="G29" s="21">
        <f t="shared" si="2"/>
        <v>5.1164764429356364E-2</v>
      </c>
      <c r="J29" s="52"/>
      <c r="K29" s="20" t="s">
        <v>21</v>
      </c>
      <c r="L29" s="20"/>
      <c r="M29" s="20"/>
      <c r="N29" s="20"/>
      <c r="O29" s="21"/>
    </row>
    <row r="30" spans="2:15" ht="19.5" customHeight="1">
      <c r="B30" s="46">
        <f t="shared" si="0"/>
        <v>8</v>
      </c>
      <c r="C30" s="63" t="s">
        <v>22</v>
      </c>
      <c r="D30" s="69">
        <f>SUMIF(受注台帳!$F$5:$F$153,C30,受注台帳!$G$5:$G$153)</f>
        <v>181965</v>
      </c>
      <c r="E30" s="66">
        <f>COUNTIF(受注台帳!$F$5:$F$153,C30)</f>
        <v>10</v>
      </c>
      <c r="F30" s="20">
        <f t="shared" si="1"/>
        <v>18196.5</v>
      </c>
      <c r="G30" s="21">
        <f t="shared" si="2"/>
        <v>5.0141083365940489E-2</v>
      </c>
      <c r="J30" s="52"/>
      <c r="K30" s="20" t="s">
        <v>23</v>
      </c>
      <c r="L30" s="20"/>
      <c r="M30" s="20"/>
      <c r="N30" s="20"/>
      <c r="O30" s="21"/>
    </row>
    <row r="31" spans="2:15" ht="19.5" customHeight="1">
      <c r="B31" s="46">
        <f t="shared" si="0"/>
        <v>9</v>
      </c>
      <c r="C31" s="63" t="s">
        <v>16</v>
      </c>
      <c r="D31" s="69">
        <f>SUMIF(受注台帳!$F$5:$F$153,C31,受注台帳!$G$5:$G$153)</f>
        <v>175450</v>
      </c>
      <c r="E31" s="66">
        <f>COUNTIF(受注台帳!$F$5:$F$153,C31)</f>
        <v>4</v>
      </c>
      <c r="F31" s="20">
        <f t="shared" si="1"/>
        <v>43862.5</v>
      </c>
      <c r="G31" s="21">
        <f t="shared" si="2"/>
        <v>4.834585264503756E-2</v>
      </c>
      <c r="J31" s="52"/>
      <c r="K31" s="20" t="s">
        <v>24</v>
      </c>
      <c r="L31" s="20"/>
      <c r="M31" s="20"/>
      <c r="N31" s="20"/>
      <c r="O31" s="21"/>
    </row>
    <row r="32" spans="2:15" ht="19.5" customHeight="1">
      <c r="B32" s="46">
        <f t="shared" si="0"/>
        <v>10</v>
      </c>
      <c r="C32" s="63" t="s">
        <v>25</v>
      </c>
      <c r="D32" s="69">
        <f>SUMIF(受注台帳!$F$5:$F$153,C32,受注台帳!$G$5:$G$153)</f>
        <v>173731</v>
      </c>
      <c r="E32" s="66">
        <f>COUNTIF(受注台帳!$F$5:$F$153,C32)</f>
        <v>13</v>
      </c>
      <c r="F32" s="20">
        <f t="shared" si="1"/>
        <v>13363.923076923076</v>
      </c>
      <c r="G32" s="21">
        <f t="shared" si="2"/>
        <v>4.7872176266030325E-2</v>
      </c>
      <c r="J32" s="52"/>
      <c r="K32" s="20" t="s">
        <v>26</v>
      </c>
      <c r="L32" s="20"/>
      <c r="M32" s="20"/>
      <c r="N32" s="20"/>
      <c r="O32" s="21"/>
    </row>
    <row r="33" spans="2:15" ht="19.5" customHeight="1">
      <c r="B33" s="46">
        <f t="shared" si="0"/>
        <v>11</v>
      </c>
      <c r="C33" s="63" t="s">
        <v>26</v>
      </c>
      <c r="D33" s="69">
        <f>SUMIF(受注台帳!$F$5:$F$153,C33,受注台帳!$G$5:$G$153)</f>
        <v>116940</v>
      </c>
      <c r="E33" s="66">
        <f>COUNTIF(受注台帳!$F$5:$F$153,C33)</f>
        <v>3</v>
      </c>
      <c r="F33" s="20">
        <f t="shared" si="1"/>
        <v>38980</v>
      </c>
      <c r="G33" s="21">
        <f t="shared" si="2"/>
        <v>3.2223220338048975E-2</v>
      </c>
      <c r="J33" s="52"/>
      <c r="K33" s="20" t="s">
        <v>27</v>
      </c>
      <c r="L33" s="20"/>
      <c r="M33" s="20"/>
      <c r="N33" s="20"/>
      <c r="O33" s="21"/>
    </row>
    <row r="34" spans="2:15" ht="19.5" customHeight="1">
      <c r="B34" s="46">
        <f t="shared" si="0"/>
        <v>12</v>
      </c>
      <c r="C34" s="63" t="s">
        <v>28</v>
      </c>
      <c r="D34" s="69">
        <f>SUMIF(受注台帳!$F$5:$F$153,C34,受注台帳!$G$5:$G$153)</f>
        <v>116465</v>
      </c>
      <c r="E34" s="66">
        <f>COUNTIF(受注台帳!$F$5:$F$153,C34)</f>
        <v>4</v>
      </c>
      <c r="F34" s="20">
        <f t="shared" si="1"/>
        <v>29116.25</v>
      </c>
      <c r="G34" s="21">
        <f t="shared" si="2"/>
        <v>3.2092332449725272E-2</v>
      </c>
      <c r="J34" s="52"/>
      <c r="K34" s="20" t="s">
        <v>13</v>
      </c>
      <c r="L34" s="20"/>
      <c r="M34" s="20"/>
      <c r="N34" s="20"/>
      <c r="O34" s="21"/>
    </row>
    <row r="35" spans="2:15" ht="19.5" customHeight="1">
      <c r="B35" s="46">
        <f t="shared" si="0"/>
        <v>13</v>
      </c>
      <c r="C35" s="63" t="s">
        <v>29</v>
      </c>
      <c r="D35" s="69">
        <f>SUMIF(受注台帳!$F$5:$F$153,C35,受注台帳!$G$5:$G$153)</f>
        <v>113520</v>
      </c>
      <c r="E35" s="66">
        <f>COUNTIF(受注台帳!$F$5:$F$153,C35)</f>
        <v>5</v>
      </c>
      <c r="F35" s="20">
        <f t="shared" si="1"/>
        <v>22704</v>
      </c>
      <c r="G35" s="21">
        <f t="shared" si="2"/>
        <v>3.1280827542118347E-2</v>
      </c>
      <c r="J35" s="52"/>
      <c r="K35" s="20" t="s">
        <v>11</v>
      </c>
      <c r="L35" s="20"/>
      <c r="M35" s="20"/>
      <c r="N35" s="20"/>
      <c r="O35" s="21"/>
    </row>
    <row r="36" spans="2:15" ht="19.5" customHeight="1">
      <c r="B36" s="46">
        <f t="shared" si="0"/>
        <v>14</v>
      </c>
      <c r="C36" s="63" t="s">
        <v>30</v>
      </c>
      <c r="D36" s="69">
        <f>SUMIF(受注台帳!$F$5:$F$153,C36,受注台帳!$G$5:$G$153)</f>
        <v>107227</v>
      </c>
      <c r="E36" s="66">
        <f>COUNTIF(受注台帳!$F$5:$F$153,C36)</f>
        <v>2</v>
      </c>
      <c r="F36" s="20">
        <f t="shared" si="1"/>
        <v>53613.5</v>
      </c>
      <c r="G36" s="21">
        <f t="shared" si="2"/>
        <v>2.954676968691617E-2</v>
      </c>
      <c r="J36" s="52"/>
      <c r="K36" s="20" t="s">
        <v>25</v>
      </c>
      <c r="L36" s="20"/>
      <c r="M36" s="20"/>
      <c r="N36" s="20"/>
      <c r="O36" s="21"/>
    </row>
    <row r="37" spans="2:15" ht="19.5" customHeight="1">
      <c r="B37" s="46">
        <f t="shared" si="0"/>
        <v>15</v>
      </c>
      <c r="C37" s="63" t="s">
        <v>31</v>
      </c>
      <c r="D37" s="69">
        <f>SUMIF(受注台帳!$F$5:$F$153,C37,受注台帳!$G$5:$G$153)</f>
        <v>106710</v>
      </c>
      <c r="E37" s="66">
        <f>COUNTIF(受注台帳!$F$5:$F$153,C37)</f>
        <v>3</v>
      </c>
      <c r="F37" s="20">
        <f t="shared" si="1"/>
        <v>35570</v>
      </c>
      <c r="G37" s="21">
        <f t="shared" si="2"/>
        <v>2.9404308553730166E-2</v>
      </c>
      <c r="J37" s="52"/>
      <c r="K37" s="20" t="s">
        <v>32</v>
      </c>
      <c r="L37" s="20"/>
      <c r="M37" s="20"/>
      <c r="N37" s="20"/>
      <c r="O37" s="21"/>
    </row>
    <row r="38" spans="2:15" ht="19.5" customHeight="1">
      <c r="B38" s="46">
        <f t="shared" si="0"/>
        <v>16</v>
      </c>
      <c r="C38" s="63" t="s">
        <v>33</v>
      </c>
      <c r="D38" s="69">
        <f>SUMIF(受注台帳!$F$5:$F$153,C38,受注台帳!$G$5:$G$153)</f>
        <v>104160</v>
      </c>
      <c r="E38" s="66">
        <f>COUNTIF(受注台帳!$F$5:$F$153,C38)</f>
        <v>2</v>
      </c>
      <c r="F38" s="20">
        <f t="shared" si="1"/>
        <v>52080</v>
      </c>
      <c r="G38" s="21">
        <f t="shared" si="2"/>
        <v>2.8701647258518734E-2</v>
      </c>
      <c r="J38" s="52"/>
      <c r="K38" s="20" t="s">
        <v>34</v>
      </c>
      <c r="L38" s="20"/>
      <c r="M38" s="20"/>
      <c r="N38" s="20"/>
      <c r="O38" s="21"/>
    </row>
    <row r="39" spans="2:15" ht="19.5" customHeight="1">
      <c r="B39" s="46">
        <f t="shared" si="0"/>
        <v>17</v>
      </c>
      <c r="C39" s="63" t="s">
        <v>21</v>
      </c>
      <c r="D39" s="69">
        <f>SUMIF(受注台帳!$F$5:$F$153,C39,受注台帳!$G$5:$G$153)</f>
        <v>99300</v>
      </c>
      <c r="E39" s="66">
        <f>COUNTIF(受注台帳!$F$5:$F$153,C39)</f>
        <v>1</v>
      </c>
      <c r="F39" s="20">
        <f t="shared" si="1"/>
        <v>99300</v>
      </c>
      <c r="G39" s="21">
        <f t="shared" si="2"/>
        <v>2.7362457495880475E-2</v>
      </c>
      <c r="J39" s="52"/>
      <c r="K39" s="20" t="s">
        <v>35</v>
      </c>
      <c r="L39" s="20"/>
      <c r="M39" s="20"/>
      <c r="N39" s="20"/>
      <c r="O39" s="21"/>
    </row>
    <row r="40" spans="2:15" ht="19.5" customHeight="1">
      <c r="B40" s="46">
        <f t="shared" si="0"/>
        <v>18</v>
      </c>
      <c r="C40" s="63" t="s">
        <v>36</v>
      </c>
      <c r="D40" s="69">
        <f>SUMIF(受注台帳!$F$5:$F$153,C40,受注台帳!$G$5:$G$153)</f>
        <v>98119</v>
      </c>
      <c r="E40" s="66">
        <f>COUNTIF(受注台帳!$F$5:$F$153,C40)</f>
        <v>2</v>
      </c>
      <c r="F40" s="20">
        <f t="shared" si="1"/>
        <v>49059.5</v>
      </c>
      <c r="G40" s="21">
        <f t="shared" si="2"/>
        <v>2.7037028872490397E-2</v>
      </c>
      <c r="J40" s="52"/>
      <c r="K40" s="20" t="s">
        <v>22</v>
      </c>
      <c r="L40" s="20"/>
      <c r="M40" s="20"/>
      <c r="N40" s="20"/>
      <c r="O40" s="21"/>
    </row>
    <row r="41" spans="2:15" ht="19.5" customHeight="1">
      <c r="B41" s="46">
        <f t="shared" si="0"/>
        <v>19</v>
      </c>
      <c r="C41" s="63" t="s">
        <v>37</v>
      </c>
      <c r="D41" s="69">
        <f>SUMIF(受注台帳!$F$5:$F$153,C41,受注台帳!$G$5:$G$153)</f>
        <v>96350</v>
      </c>
      <c r="E41" s="66">
        <f>COUNTIF(受注台帳!$F$5:$F$153,C41)</f>
        <v>1</v>
      </c>
      <c r="F41" s="20">
        <f t="shared" si="1"/>
        <v>96350</v>
      </c>
      <c r="G41" s="21">
        <f t="shared" si="2"/>
        <v>2.6549574821028033E-2</v>
      </c>
      <c r="J41" s="52"/>
      <c r="K41" s="20" t="s">
        <v>38</v>
      </c>
      <c r="L41" s="20"/>
      <c r="M41" s="20"/>
      <c r="N41" s="20"/>
      <c r="O41" s="21"/>
    </row>
    <row r="42" spans="2:15" ht="19.5" customHeight="1">
      <c r="B42" s="46">
        <f t="shared" si="0"/>
        <v>20</v>
      </c>
      <c r="C42" s="63" t="s">
        <v>18</v>
      </c>
      <c r="D42" s="69">
        <f>SUMIF(受注台帳!$F$5:$F$153,C42,受注台帳!$G$5:$G$153)</f>
        <v>93570</v>
      </c>
      <c r="E42" s="66">
        <f>COUNTIF(受注台帳!$F$5:$F$153,C42)</f>
        <v>1</v>
      </c>
      <c r="F42" s="20">
        <f t="shared" si="1"/>
        <v>93570</v>
      </c>
      <c r="G42" s="21">
        <f t="shared" si="2"/>
        <v>2.5783536232523021E-2</v>
      </c>
      <c r="J42" s="52"/>
      <c r="K42" s="20" t="s">
        <v>39</v>
      </c>
      <c r="L42" s="20"/>
      <c r="M42" s="20"/>
      <c r="N42" s="20"/>
      <c r="O42" s="21"/>
    </row>
    <row r="43" spans="2:15" ht="19.5" customHeight="1">
      <c r="B43" s="46">
        <f t="shared" si="0"/>
        <v>21</v>
      </c>
      <c r="C43" s="63" t="s">
        <v>32</v>
      </c>
      <c r="D43" s="69">
        <f>SUMIF(受注台帳!$F$5:$F$153,C43,受注台帳!$G$5:$G$153)</f>
        <v>85355</v>
      </c>
      <c r="E43" s="66">
        <f>COUNTIF(受注台帳!$F$5:$F$153,C43)</f>
        <v>7</v>
      </c>
      <c r="F43" s="20">
        <f t="shared" si="1"/>
        <v>12193.571428571429</v>
      </c>
      <c r="G43" s="21">
        <f t="shared" si="2"/>
        <v>2.3519864648145802E-2</v>
      </c>
      <c r="J43" s="52"/>
      <c r="K43" s="20" t="s">
        <v>30</v>
      </c>
      <c r="L43" s="20"/>
      <c r="M43" s="20"/>
      <c r="N43" s="20"/>
      <c r="O43" s="21"/>
    </row>
    <row r="44" spans="2:15" ht="19.5" customHeight="1">
      <c r="B44" s="46">
        <f t="shared" si="0"/>
        <v>22</v>
      </c>
      <c r="C44" s="63" t="s">
        <v>40</v>
      </c>
      <c r="D44" s="69">
        <f>SUMIF(受注台帳!$F$5:$F$153,C44,受注台帳!$G$5:$G$153)</f>
        <v>64322</v>
      </c>
      <c r="E44" s="66">
        <f>COUNTIF(受注台帳!$F$5:$F$153,C44)</f>
        <v>10</v>
      </c>
      <c r="F44" s="20">
        <f t="shared" si="1"/>
        <v>6432.2</v>
      </c>
      <c r="G44" s="21">
        <f t="shared" si="2"/>
        <v>1.7724148953172446E-2</v>
      </c>
      <c r="J44" s="52"/>
      <c r="K44" s="20" t="s">
        <v>19</v>
      </c>
      <c r="L44" s="20"/>
      <c r="M44" s="20"/>
      <c r="N44" s="20"/>
      <c r="O44" s="21"/>
    </row>
    <row r="45" spans="2:15" ht="19.5" customHeight="1">
      <c r="B45" s="46">
        <f t="shared" si="0"/>
        <v>23</v>
      </c>
      <c r="C45" s="63" t="s">
        <v>41</v>
      </c>
      <c r="D45" s="69">
        <f>SUMIF(受注台帳!$F$5:$F$153,C45,受注台帳!$G$5:$G$153)</f>
        <v>62920</v>
      </c>
      <c r="E45" s="66">
        <f>COUNTIF(受注台帳!$F$5:$F$153,C45)</f>
        <v>2</v>
      </c>
      <c r="F45" s="20">
        <f t="shared" si="1"/>
        <v>31460</v>
      </c>
      <c r="G45" s="21">
        <f t="shared" si="2"/>
        <v>1.7337823017530712E-2</v>
      </c>
      <c r="J45" s="52"/>
      <c r="K45" s="20" t="s">
        <v>9</v>
      </c>
      <c r="L45" s="20"/>
      <c r="M45" s="20"/>
      <c r="N45" s="20"/>
      <c r="O45" s="21"/>
    </row>
    <row r="46" spans="2:15" ht="19.5" customHeight="1">
      <c r="B46" s="46">
        <f t="shared" si="0"/>
        <v>24</v>
      </c>
      <c r="C46" s="63" t="s">
        <v>39</v>
      </c>
      <c r="D46" s="69">
        <f>SUMIF(受注台帳!$F$5:$F$153,C46,受注台帳!$G$5:$G$153)</f>
        <v>35365</v>
      </c>
      <c r="E46" s="66">
        <f>COUNTIF(受注台帳!$F$5:$F$153,C46)</f>
        <v>1</v>
      </c>
      <c r="F46" s="20">
        <f t="shared" si="1"/>
        <v>35365</v>
      </c>
      <c r="G46" s="21">
        <f t="shared" si="2"/>
        <v>9.7449477275107048E-3</v>
      </c>
      <c r="J46" s="52"/>
      <c r="K46" s="20" t="s">
        <v>33</v>
      </c>
      <c r="L46" s="20"/>
      <c r="M46" s="20"/>
      <c r="N46" s="20"/>
      <c r="O46" s="21"/>
    </row>
    <row r="47" spans="2:15" ht="19.5" customHeight="1">
      <c r="B47" s="46">
        <f t="shared" si="0"/>
        <v>25</v>
      </c>
      <c r="C47" s="63" t="s">
        <v>27</v>
      </c>
      <c r="D47" s="69">
        <f>SUMIF(受注台帳!$F$5:$F$153,C47,受注台帳!$G$5:$G$153)</f>
        <v>28698</v>
      </c>
      <c r="E47" s="66">
        <f>COUNTIF(受注台帳!$F$5:$F$153,C47)</f>
        <v>5</v>
      </c>
      <c r="F47" s="20">
        <f t="shared" si="1"/>
        <v>5739.6</v>
      </c>
      <c r="G47" s="21">
        <f t="shared" si="2"/>
        <v>7.9078328823441891E-3</v>
      </c>
      <c r="J47" s="52"/>
      <c r="K47" s="20" t="s">
        <v>17</v>
      </c>
      <c r="L47" s="20"/>
      <c r="M47" s="20"/>
      <c r="N47" s="20"/>
      <c r="O47" s="21"/>
    </row>
    <row r="48" spans="2:15" ht="19.5" customHeight="1">
      <c r="B48" s="46">
        <f t="shared" si="0"/>
        <v>26</v>
      </c>
      <c r="C48" s="63" t="s">
        <v>38</v>
      </c>
      <c r="D48" s="69">
        <f>SUMIF(受注台帳!$F$5:$F$153,C48,受注台帳!$G$5:$G$153)</f>
        <v>20095</v>
      </c>
      <c r="E48" s="66">
        <f>COUNTIF(受注台帳!$F$5:$F$153,C48)</f>
        <v>4</v>
      </c>
      <c r="F48" s="20">
        <f t="shared" si="1"/>
        <v>5023.75</v>
      </c>
      <c r="G48" s="21">
        <f t="shared" si="2"/>
        <v>5.5372465597151883E-3</v>
      </c>
      <c r="J48" s="52"/>
      <c r="K48" s="20" t="s">
        <v>42</v>
      </c>
      <c r="L48" s="20"/>
      <c r="M48" s="20"/>
      <c r="N48" s="20"/>
      <c r="O48" s="21"/>
    </row>
    <row r="49" spans="2:15" ht="19.5" customHeight="1">
      <c r="B49" s="46">
        <f t="shared" si="0"/>
        <v>27</v>
      </c>
      <c r="C49" s="63" t="s">
        <v>23</v>
      </c>
      <c r="D49" s="69">
        <f>SUMIF(受注台帳!$F$5:$F$153,C49,受注台帳!$G$5:$G$153)</f>
        <v>18715</v>
      </c>
      <c r="E49" s="66">
        <f>COUNTIF(受注台帳!$F$5:$F$153,C49)</f>
        <v>3</v>
      </c>
      <c r="F49" s="20">
        <f t="shared" si="1"/>
        <v>6238.333333333333</v>
      </c>
      <c r="G49" s="21">
        <f t="shared" si="2"/>
        <v>5.1569827999537066E-3</v>
      </c>
      <c r="J49" s="52"/>
      <c r="K49" s="20" t="s">
        <v>43</v>
      </c>
      <c r="L49" s="20"/>
      <c r="M49" s="20"/>
      <c r="N49" s="20"/>
      <c r="O49" s="21"/>
    </row>
    <row r="50" spans="2:15" ht="19.5" customHeight="1">
      <c r="B50" s="46">
        <f t="shared" si="0"/>
        <v>28</v>
      </c>
      <c r="C50" s="63" t="s">
        <v>35</v>
      </c>
      <c r="D50" s="69">
        <f>SUMIF(受注台帳!$F$5:$F$153,C50,受注台帳!$G$5:$G$153)</f>
        <v>13590</v>
      </c>
      <c r="E50" s="66">
        <f>COUNTIF(受注台帳!$F$5:$F$153,C50)</f>
        <v>2</v>
      </c>
      <c r="F50" s="20">
        <f t="shared" si="1"/>
        <v>6795</v>
      </c>
      <c r="G50" s="21">
        <f t="shared" si="2"/>
        <v>3.7447713733032798E-3</v>
      </c>
      <c r="J50" s="52"/>
      <c r="K50" s="20" t="s">
        <v>31</v>
      </c>
      <c r="L50" s="20"/>
      <c r="M50" s="20"/>
      <c r="N50" s="20"/>
      <c r="O50" s="21"/>
    </row>
    <row r="51" spans="2:15" ht="19.5" customHeight="1">
      <c r="B51" s="46">
        <f t="shared" si="0"/>
        <v>29</v>
      </c>
      <c r="C51" s="63" t="s">
        <v>42</v>
      </c>
      <c r="D51" s="69">
        <f>SUMIF(受注台帳!$F$5:$F$153,C51,受注台帳!$G$5:$G$153)</f>
        <v>12780</v>
      </c>
      <c r="E51" s="66">
        <f>COUNTIF(受注台帳!$F$5:$F$153,C51)</f>
        <v>2</v>
      </c>
      <c r="F51" s="20">
        <f t="shared" si="1"/>
        <v>6390</v>
      </c>
      <c r="G51" s="21">
        <f t="shared" si="2"/>
        <v>3.5215730795302366E-3</v>
      </c>
      <c r="J51" s="52"/>
      <c r="K51" s="20" t="s">
        <v>40</v>
      </c>
      <c r="L51" s="20"/>
      <c r="M51" s="20"/>
      <c r="N51" s="20"/>
      <c r="O51" s="21"/>
    </row>
    <row r="52" spans="2:15" ht="19.5" customHeight="1">
      <c r="B52" s="46">
        <f t="shared" si="0"/>
        <v>30</v>
      </c>
      <c r="C52" s="63" t="s">
        <v>43</v>
      </c>
      <c r="D52" s="69">
        <f>SUMIF(受注台帳!$F$5:$F$153,C52,受注台帳!$G$5:$G$153)</f>
        <v>9950</v>
      </c>
      <c r="E52" s="66">
        <f>COUNTIF(受注台帳!$F$5:$F$153,C52)</f>
        <v>1</v>
      </c>
      <c r="F52" s="20">
        <f t="shared" si="1"/>
        <v>9950</v>
      </c>
      <c r="G52" s="21">
        <f t="shared" si="2"/>
        <v>2.7417568185700981E-3</v>
      </c>
      <c r="J52" s="52"/>
      <c r="K52" s="20" t="s">
        <v>44</v>
      </c>
      <c r="L52" s="20"/>
      <c r="M52" s="20"/>
      <c r="N52" s="20"/>
      <c r="O52" s="21"/>
    </row>
    <row r="53" spans="2:15" ht="19.5" customHeight="1">
      <c r="B53" s="46">
        <f t="shared" si="0"/>
        <v>30</v>
      </c>
      <c r="C53" s="63" t="s">
        <v>45</v>
      </c>
      <c r="D53" s="69">
        <f>SUMIF(受注台帳!$F$5:$F$153,C53,受注台帳!$G$5:$G$153)</f>
        <v>9950</v>
      </c>
      <c r="E53" s="66">
        <f>COUNTIF(受注台帳!$F$5:$F$153,C53)</f>
        <v>1</v>
      </c>
      <c r="F53" s="20">
        <f t="shared" si="1"/>
        <v>9950</v>
      </c>
      <c r="G53" s="21">
        <f t="shared" si="2"/>
        <v>2.7417568185700981E-3</v>
      </c>
      <c r="J53" s="52"/>
      <c r="K53" s="20" t="s">
        <v>46</v>
      </c>
      <c r="L53" s="20"/>
      <c r="M53" s="20"/>
      <c r="N53" s="20"/>
      <c r="O53" s="21"/>
    </row>
    <row r="54" spans="2:15" ht="19.5" customHeight="1">
      <c r="B54" s="46">
        <f t="shared" si="0"/>
        <v>32</v>
      </c>
      <c r="C54" s="63" t="s">
        <v>47</v>
      </c>
      <c r="D54" s="69">
        <f>SUMIF(受注台帳!$F$5:$F$153,C54,受注台帳!$G$5:$G$153)</f>
        <v>9705</v>
      </c>
      <c r="E54" s="66">
        <f>COUNTIF(受注台帳!$F$5:$F$153,C54)</f>
        <v>1</v>
      </c>
      <c r="F54" s="20">
        <f t="shared" si="1"/>
        <v>9705</v>
      </c>
      <c r="G54" s="21">
        <f t="shared" si="2"/>
        <v>2.6742462235399798E-3</v>
      </c>
      <c r="J54" s="52"/>
      <c r="K54" s="20" t="s">
        <v>48</v>
      </c>
      <c r="L54" s="20"/>
      <c r="M54" s="20"/>
      <c r="N54" s="20"/>
      <c r="O54" s="21"/>
    </row>
    <row r="55" spans="2:15" ht="19.5" customHeight="1">
      <c r="B55" s="46">
        <f t="shared" si="0"/>
        <v>33</v>
      </c>
      <c r="C55" s="63" t="s">
        <v>49</v>
      </c>
      <c r="D55" s="69">
        <f>SUMIF(受注台帳!$F$5:$F$153,C55,受注台帳!$G$5:$G$153)</f>
        <v>7905</v>
      </c>
      <c r="E55" s="66">
        <f>COUNTIF(受注台帳!$F$5:$F$153,C55)</f>
        <v>1</v>
      </c>
      <c r="F55" s="20">
        <f t="shared" si="1"/>
        <v>7905</v>
      </c>
      <c r="G55" s="21">
        <f t="shared" si="2"/>
        <v>2.1782500151554399E-3</v>
      </c>
      <c r="J55" s="52"/>
      <c r="K55" s="20" t="s">
        <v>50</v>
      </c>
      <c r="L55" s="20"/>
      <c r="M55" s="20"/>
      <c r="N55" s="20"/>
      <c r="O55" s="21"/>
    </row>
    <row r="56" spans="2:15" ht="19.5" customHeight="1">
      <c r="B56" s="46">
        <f t="shared" si="0"/>
        <v>34</v>
      </c>
      <c r="C56" s="63" t="s">
        <v>51</v>
      </c>
      <c r="D56" s="69">
        <f>SUMIF(受注台帳!$F$5:$F$153,C56,受注台帳!$G$5:$G$153)</f>
        <v>7575</v>
      </c>
      <c r="E56" s="66">
        <f>COUNTIF(受注台帳!$F$5:$F$153,C56)</f>
        <v>1</v>
      </c>
      <c r="F56" s="20">
        <f t="shared" si="1"/>
        <v>7575</v>
      </c>
      <c r="G56" s="21">
        <f t="shared" si="2"/>
        <v>2.0873173769516075E-3</v>
      </c>
      <c r="J56" s="52"/>
      <c r="K56" s="20" t="s">
        <v>45</v>
      </c>
      <c r="L56" s="20"/>
      <c r="M56" s="20"/>
      <c r="N56" s="20"/>
      <c r="O56" s="21"/>
    </row>
    <row r="57" spans="2:15" ht="19.5" customHeight="1">
      <c r="B57" s="46">
        <f t="shared" si="0"/>
        <v>35</v>
      </c>
      <c r="C57" s="63" t="s">
        <v>46</v>
      </c>
      <c r="D57" s="69">
        <f>SUMIF(受注台帳!$F$5:$F$153,C57,受注台帳!$G$5:$G$153)</f>
        <v>7550</v>
      </c>
      <c r="E57" s="66">
        <f>COUNTIF(受注台帳!$F$5:$F$153,C57)</f>
        <v>1</v>
      </c>
      <c r="F57" s="20">
        <f t="shared" si="1"/>
        <v>7550</v>
      </c>
      <c r="G57" s="21">
        <f t="shared" si="2"/>
        <v>2.0804285407240442E-3</v>
      </c>
      <c r="J57" s="52"/>
      <c r="K57" s="20" t="s">
        <v>48</v>
      </c>
      <c r="L57" s="20"/>
      <c r="M57" s="20"/>
      <c r="N57" s="20"/>
      <c r="O57" s="21"/>
    </row>
    <row r="58" spans="2:15" ht="19.5" customHeight="1">
      <c r="B58" s="46">
        <f t="shared" si="0"/>
        <v>36</v>
      </c>
      <c r="C58" s="63" t="s">
        <v>48</v>
      </c>
      <c r="D58" s="69">
        <f>SUMIF(受注台帳!$F$5:$F$153,C58,受注台帳!$G$5:$G$153)</f>
        <v>7500</v>
      </c>
      <c r="E58" s="66">
        <f>COUNTIF(受注台帳!$F$5:$F$153,C58)</f>
        <v>1</v>
      </c>
      <c r="F58" s="20">
        <f t="shared" si="1"/>
        <v>7500</v>
      </c>
      <c r="G58" s="21">
        <f t="shared" si="2"/>
        <v>2.0666508682689183E-3</v>
      </c>
      <c r="J58" s="52"/>
      <c r="K58" s="20" t="s">
        <v>29</v>
      </c>
      <c r="L58" s="20"/>
      <c r="M58" s="20"/>
      <c r="N58" s="20"/>
      <c r="O58" s="21"/>
    </row>
    <row r="59" spans="2:15" ht="19.5" customHeight="1">
      <c r="B59" s="46">
        <f t="shared" si="0"/>
        <v>36</v>
      </c>
      <c r="C59" s="63" t="s">
        <v>48</v>
      </c>
      <c r="D59" s="69">
        <f>SUMIF(受注台帳!$F$5:$F$153,C59,受注台帳!$G$5:$G$153)</f>
        <v>7500</v>
      </c>
      <c r="E59" s="66">
        <f>COUNTIF(受注台帳!$F$5:$F$153,C59)</f>
        <v>1</v>
      </c>
      <c r="F59" s="20">
        <f t="shared" si="1"/>
        <v>7500</v>
      </c>
      <c r="G59" s="21">
        <f t="shared" si="2"/>
        <v>2.0666508682689183E-3</v>
      </c>
      <c r="J59" s="52"/>
      <c r="K59" s="20" t="s">
        <v>52</v>
      </c>
      <c r="L59" s="20"/>
      <c r="M59" s="20"/>
      <c r="N59" s="20"/>
      <c r="O59" s="21"/>
    </row>
    <row r="60" spans="2:15" ht="19.5" customHeight="1">
      <c r="B60" s="46">
        <f t="shared" si="0"/>
        <v>38</v>
      </c>
      <c r="C60" s="63" t="s">
        <v>34</v>
      </c>
      <c r="D60" s="69">
        <f>SUMIF(受注台帳!$F$5:$F$153,C60,受注台帳!$G$5:$G$153)</f>
        <v>7390</v>
      </c>
      <c r="E60" s="66">
        <f>COUNTIF(受注台帳!$F$5:$F$153,C60)</f>
        <v>1</v>
      </c>
      <c r="F60" s="20">
        <f t="shared" si="1"/>
        <v>7390</v>
      </c>
      <c r="G60" s="21">
        <f t="shared" si="2"/>
        <v>2.0363399888676408E-3</v>
      </c>
      <c r="J60" s="52"/>
      <c r="K60" s="20" t="s">
        <v>51</v>
      </c>
      <c r="L60" s="20"/>
      <c r="M60" s="20"/>
      <c r="N60" s="20"/>
      <c r="O60" s="21"/>
    </row>
    <row r="61" spans="2:15" ht="19.5" customHeight="1">
      <c r="B61" s="46">
        <f t="shared" si="0"/>
        <v>39</v>
      </c>
      <c r="C61" s="63" t="s">
        <v>53</v>
      </c>
      <c r="D61" s="69">
        <f>SUMIF(受注台帳!$F$5:$F$153,C61,受注台帳!$G$5:$G$153)</f>
        <v>7356</v>
      </c>
      <c r="E61" s="66">
        <f>COUNTIF(受注台帳!$F$5:$F$153,C61)</f>
        <v>1</v>
      </c>
      <c r="F61" s="20">
        <f t="shared" si="1"/>
        <v>7356</v>
      </c>
      <c r="G61" s="21">
        <f t="shared" si="2"/>
        <v>2.0269711715981548E-3</v>
      </c>
      <c r="J61" s="52"/>
      <c r="K61" s="20" t="s">
        <v>54</v>
      </c>
      <c r="L61" s="20"/>
      <c r="M61" s="20"/>
      <c r="N61" s="20"/>
      <c r="O61" s="21"/>
    </row>
    <row r="62" spans="2:15" ht="19.5" customHeight="1">
      <c r="B62" s="46">
        <f t="shared" si="0"/>
        <v>40</v>
      </c>
      <c r="C62" s="63" t="s">
        <v>54</v>
      </c>
      <c r="D62" s="69">
        <f>SUMIF(受注台帳!$F$5:$F$153,C62,受注台帳!$G$5:$G$153)</f>
        <v>7330</v>
      </c>
      <c r="E62" s="66">
        <f>COUNTIF(受注台帳!$F$5:$F$153,C62)</f>
        <v>1</v>
      </c>
      <c r="F62" s="20">
        <f t="shared" si="1"/>
        <v>7330</v>
      </c>
      <c r="G62" s="21">
        <f t="shared" si="2"/>
        <v>2.0198067819214892E-3</v>
      </c>
      <c r="J62" s="52"/>
      <c r="K62" s="20" t="s">
        <v>41</v>
      </c>
      <c r="L62" s="20"/>
      <c r="M62" s="20"/>
      <c r="N62" s="20"/>
      <c r="O62" s="21"/>
    </row>
    <row r="63" spans="2:15" ht="19.5" customHeight="1">
      <c r="B63" s="46">
        <f t="shared" si="0"/>
        <v>41</v>
      </c>
      <c r="C63" s="63" t="s">
        <v>55</v>
      </c>
      <c r="D63" s="69">
        <f>SUMIF(受注台帳!$F$5:$F$153,C63,受注台帳!$G$5:$G$153)</f>
        <v>6950</v>
      </c>
      <c r="E63" s="66">
        <f>COUNTIF(受注台帳!$F$5:$F$153,C63)</f>
        <v>1</v>
      </c>
      <c r="F63" s="20">
        <f t="shared" si="1"/>
        <v>6950</v>
      </c>
      <c r="G63" s="21">
        <f t="shared" si="2"/>
        <v>1.9150964712625308E-3</v>
      </c>
      <c r="J63" s="52"/>
      <c r="K63" s="20" t="s">
        <v>36</v>
      </c>
      <c r="L63" s="20"/>
      <c r="M63" s="20"/>
      <c r="N63" s="20"/>
      <c r="O63" s="21"/>
    </row>
    <row r="64" spans="2:15" ht="19.5" customHeight="1">
      <c r="B64" s="46">
        <f t="shared" si="0"/>
        <v>42</v>
      </c>
      <c r="C64" s="63" t="s">
        <v>20</v>
      </c>
      <c r="D64" s="69">
        <f>SUMIF(受注台帳!$F$5:$F$153,C64,受注台帳!$G$5:$G$153)</f>
        <v>5970</v>
      </c>
      <c r="E64" s="66">
        <f>COUNTIF(受注台帳!$F$5:$F$153,C64)</f>
        <v>1</v>
      </c>
      <c r="F64" s="20">
        <f t="shared" si="1"/>
        <v>5970</v>
      </c>
      <c r="G64" s="21">
        <f t="shared" si="2"/>
        <v>1.6450540911420589E-3</v>
      </c>
      <c r="J64" s="52"/>
      <c r="K64" s="20" t="s">
        <v>47</v>
      </c>
      <c r="L64" s="20"/>
      <c r="M64" s="20"/>
      <c r="N64" s="20"/>
      <c r="O64" s="21"/>
    </row>
    <row r="65" spans="2:15" ht="19.5" customHeight="1">
      <c r="B65" s="46">
        <f t="shared" si="0"/>
        <v>43</v>
      </c>
      <c r="C65" s="63" t="s">
        <v>14</v>
      </c>
      <c r="D65" s="69">
        <f>SUMIF(受注台帳!$F$5:$F$153,C65,受注台帳!$G$5:$G$153)</f>
        <v>5960</v>
      </c>
      <c r="E65" s="66">
        <f>COUNTIF(受注台帳!$F$5:$F$153,C65)</f>
        <v>1</v>
      </c>
      <c r="F65" s="20">
        <f t="shared" si="1"/>
        <v>5960</v>
      </c>
      <c r="G65" s="21">
        <f t="shared" si="2"/>
        <v>1.6422985566510336E-3</v>
      </c>
      <c r="J65" s="52"/>
      <c r="K65" s="20" t="s">
        <v>28</v>
      </c>
      <c r="L65" s="20"/>
      <c r="M65" s="20"/>
      <c r="N65" s="20"/>
      <c r="O65" s="21"/>
    </row>
    <row r="66" spans="2:15" ht="19.5" customHeight="1">
      <c r="B66" s="46">
        <f t="shared" si="0"/>
        <v>43</v>
      </c>
      <c r="C66" s="63" t="s">
        <v>50</v>
      </c>
      <c r="D66" s="69">
        <f>SUMIF(受注台帳!$F$5:$F$153,C66,受注台帳!$G$5:$G$153)</f>
        <v>5960</v>
      </c>
      <c r="E66" s="66">
        <f>COUNTIF(受注台帳!$F$5:$F$153,C66)</f>
        <v>1</v>
      </c>
      <c r="F66" s="20">
        <f t="shared" si="1"/>
        <v>5960</v>
      </c>
      <c r="G66" s="21">
        <f t="shared" si="2"/>
        <v>1.6422985566510336E-3</v>
      </c>
      <c r="J66" s="52"/>
      <c r="K66" s="20" t="s">
        <v>15</v>
      </c>
      <c r="L66" s="20"/>
      <c r="M66" s="20"/>
      <c r="N66" s="20"/>
      <c r="O66" s="21"/>
    </row>
    <row r="67" spans="2:15" ht="19.5" customHeight="1">
      <c r="B67" s="46">
        <f t="shared" si="0"/>
        <v>45</v>
      </c>
      <c r="C67" s="63" t="s">
        <v>44</v>
      </c>
      <c r="D67" s="69">
        <f>SUMIF(受注台帳!$F$5:$F$153,C67,受注台帳!$G$5:$G$153)</f>
        <v>5790</v>
      </c>
      <c r="E67" s="66">
        <f>COUNTIF(受注台帳!$F$5:$F$153,C67)</f>
        <v>1</v>
      </c>
      <c r="F67" s="20">
        <f t="shared" si="1"/>
        <v>5790</v>
      </c>
      <c r="G67" s="21">
        <f t="shared" si="2"/>
        <v>1.5954544703036047E-3</v>
      </c>
      <c r="J67" s="52"/>
      <c r="K67" s="20" t="s">
        <v>53</v>
      </c>
      <c r="L67" s="20"/>
      <c r="M67" s="20"/>
      <c r="N67" s="20"/>
      <c r="O67" s="21"/>
    </row>
    <row r="68" spans="2:15" ht="19.5" customHeight="1">
      <c r="B68" s="46">
        <f t="shared" si="0"/>
        <v>46</v>
      </c>
      <c r="C68" s="63" t="s">
        <v>12</v>
      </c>
      <c r="D68" s="69">
        <f>SUMIF(受注台帳!$F$5:$F$153,C68,受注台帳!$G$5:$G$153)</f>
        <v>5390</v>
      </c>
      <c r="E68" s="66">
        <f>COUNTIF(受注台帳!$F$5:$F$153,C68)</f>
        <v>1</v>
      </c>
      <c r="F68" s="20">
        <f t="shared" si="1"/>
        <v>5390</v>
      </c>
      <c r="G68" s="21">
        <f t="shared" si="2"/>
        <v>1.4852330906625958E-3</v>
      </c>
      <c r="J68" s="52"/>
      <c r="K68" s="20" t="s">
        <v>49</v>
      </c>
      <c r="L68" s="20"/>
      <c r="M68" s="20"/>
      <c r="N68" s="20"/>
      <c r="O68" s="21"/>
    </row>
    <row r="69" spans="2:15" ht="19.5" customHeight="1">
      <c r="B69" s="46">
        <f t="shared" si="0"/>
        <v>47</v>
      </c>
      <c r="C69" s="63" t="s">
        <v>52</v>
      </c>
      <c r="D69" s="69">
        <f>SUMIF(受注台帳!$F$5:$F$153,C69,受注台帳!$G$5:$G$153)</f>
        <v>5360</v>
      </c>
      <c r="E69" s="66">
        <f>COUNTIF(受注台帳!$F$5:$F$153,C69)</f>
        <v>1</v>
      </c>
      <c r="F69" s="20">
        <f t="shared" si="1"/>
        <v>5360</v>
      </c>
      <c r="G69" s="21">
        <f t="shared" si="2"/>
        <v>1.4769664871895202E-3</v>
      </c>
      <c r="J69" s="52"/>
      <c r="K69" s="20" t="s">
        <v>37</v>
      </c>
      <c r="L69" s="20"/>
      <c r="M69" s="20"/>
      <c r="N69" s="20"/>
      <c r="O69" s="21"/>
    </row>
    <row r="70" spans="2:15" ht="19.5" customHeight="1" thickBot="1">
      <c r="B70" s="48">
        <f t="shared" si="0"/>
        <v>48</v>
      </c>
      <c r="C70" s="64" t="s">
        <v>24</v>
      </c>
      <c r="D70" s="70">
        <f>SUMIF(受注台帳!$F$5:$F$153,C70,受注台帳!$G$5:$G$153)</f>
        <v>3330</v>
      </c>
      <c r="E70" s="67">
        <f>COUNTIF(受注台帳!$F$5:$F$153,C70)</f>
        <v>1</v>
      </c>
      <c r="F70" s="49">
        <f t="shared" si="1"/>
        <v>3330</v>
      </c>
      <c r="G70" s="50">
        <f t="shared" si="2"/>
        <v>9.1759298551139965E-4</v>
      </c>
      <c r="J70" s="53"/>
      <c r="K70" s="22" t="s">
        <v>55</v>
      </c>
      <c r="L70" s="22"/>
      <c r="M70" s="22"/>
      <c r="N70" s="22"/>
      <c r="O70" s="23"/>
    </row>
    <row r="71" spans="2:15" ht="19.5" customHeight="1" thickTop="1" thickBot="1">
      <c r="B71" s="24"/>
      <c r="C71" s="3" t="s">
        <v>56</v>
      </c>
      <c r="D71" s="77">
        <f>SUM(D23:D70)</f>
        <v>3629060</v>
      </c>
      <c r="E71" s="25">
        <f>SUM(E23:E70)</f>
        <v>150</v>
      </c>
      <c r="F71" s="25">
        <f>SUM(F23:F70)</f>
        <v>1227875.6159340658</v>
      </c>
      <c r="G71" s="26">
        <f t="shared" si="2"/>
        <v>1</v>
      </c>
      <c r="J71" s="24"/>
      <c r="K71" s="3" t="s">
        <v>56</v>
      </c>
      <c r="L71" s="25"/>
      <c r="M71" s="25"/>
      <c r="N71" s="25"/>
      <c r="O71" s="26"/>
    </row>
    <row r="72" spans="2:15" ht="19.5" customHeight="1">
      <c r="J72" s="27"/>
      <c r="K72" s="27"/>
      <c r="L72" s="28"/>
      <c r="M72" s="28"/>
      <c r="N72" s="28"/>
      <c r="O72" s="29"/>
    </row>
    <row r="73" spans="2:15" ht="19.5" customHeight="1">
      <c r="B73" s="15"/>
      <c r="J73" s="27"/>
      <c r="K73" s="27"/>
      <c r="L73" s="28"/>
      <c r="M73" s="28"/>
      <c r="N73" s="28"/>
      <c r="O73" s="29"/>
    </row>
    <row r="74" spans="2:15" ht="19.5" customHeight="1">
      <c r="J74" s="27"/>
      <c r="K74" s="27"/>
      <c r="L74" s="28"/>
      <c r="M74" s="28"/>
      <c r="N74" s="28"/>
      <c r="O74" s="29"/>
    </row>
    <row r="75" spans="2:15" ht="19.5" customHeight="1">
      <c r="B75" s="15" t="s">
        <v>57</v>
      </c>
      <c r="C75" s="30" t="s">
        <v>79</v>
      </c>
      <c r="J75" s="15" t="s">
        <v>57</v>
      </c>
      <c r="K75" s="30" t="s">
        <v>79</v>
      </c>
      <c r="L75" s="16"/>
    </row>
    <row r="76" spans="2:15" ht="19.5" customHeight="1">
      <c r="D76" s="31"/>
      <c r="L76" s="31"/>
    </row>
    <row r="77" spans="2:15" ht="19.5" customHeight="1">
      <c r="C77" s="56" t="s">
        <v>254</v>
      </c>
      <c r="D77" s="31"/>
      <c r="L77" s="56" t="s">
        <v>254</v>
      </c>
    </row>
    <row r="78" spans="2:15" ht="45.6" customHeight="1">
      <c r="L78" s="16"/>
    </row>
    <row r="79" spans="2:15" ht="19.5" customHeight="1">
      <c r="B79" s="32" t="s">
        <v>80</v>
      </c>
      <c r="D79" s="13"/>
    </row>
    <row r="80" spans="2:15" ht="19.5" customHeight="1">
      <c r="D80" s="13"/>
    </row>
    <row r="81" spans="3:14" ht="19.5" customHeight="1">
      <c r="L81" s="32" t="s">
        <v>80</v>
      </c>
    </row>
    <row r="83" spans="3:14" ht="19.5" customHeight="1">
      <c r="C83" s="4" t="s">
        <v>2</v>
      </c>
      <c r="D83" s="5" t="s">
        <v>58</v>
      </c>
      <c r="E83" s="4" t="s">
        <v>3</v>
      </c>
      <c r="L83" s="4" t="s">
        <v>2</v>
      </c>
      <c r="M83" s="5" t="s">
        <v>58</v>
      </c>
      <c r="N83" s="4" t="s">
        <v>3</v>
      </c>
    </row>
    <row r="84" spans="3:14" ht="19.5" customHeight="1">
      <c r="C84" s="47">
        <v>1</v>
      </c>
      <c r="D84" s="33">
        <f>LARGE($D$23:$D$70,C84)</f>
        <v>312000</v>
      </c>
      <c r="E84" s="6" t="str">
        <f>VLOOKUP(C84,$B$22:$G$71,2)</f>
        <v>愛知県</v>
      </c>
      <c r="L84" s="47">
        <v>1</v>
      </c>
      <c r="M84" s="34"/>
      <c r="N84" s="7"/>
    </row>
    <row r="85" spans="3:14" ht="19.5" customHeight="1">
      <c r="C85" s="47">
        <v>2</v>
      </c>
      <c r="D85" s="33">
        <f t="shared" ref="D85:D93" si="3">LARGE($D$23:$D$70,C85)</f>
        <v>263520</v>
      </c>
      <c r="E85" s="6" t="str">
        <f t="shared" ref="E85:E93" si="4">VLOOKUP(C85,$B$22:$G$71,2)</f>
        <v>東京都</v>
      </c>
      <c r="L85" s="47">
        <v>2</v>
      </c>
      <c r="M85" s="34"/>
      <c r="N85" s="7"/>
    </row>
    <row r="86" spans="3:14" ht="19.5" customHeight="1">
      <c r="C86" s="47">
        <v>3</v>
      </c>
      <c r="D86" s="33">
        <f t="shared" si="3"/>
        <v>215696</v>
      </c>
      <c r="E86" s="6" t="str">
        <f t="shared" si="4"/>
        <v>千葉県</v>
      </c>
      <c r="L86" s="47">
        <v>3</v>
      </c>
      <c r="M86" s="34"/>
      <c r="N86" s="7"/>
    </row>
    <row r="87" spans="3:14" ht="19.5" customHeight="1">
      <c r="C87" s="47">
        <v>4</v>
      </c>
      <c r="D87" s="33">
        <f t="shared" si="3"/>
        <v>208815</v>
      </c>
      <c r="E87" s="6" t="str">
        <f t="shared" si="4"/>
        <v>大分県</v>
      </c>
      <c r="L87" s="47">
        <v>4</v>
      </c>
      <c r="M87" s="34"/>
      <c r="N87" s="7"/>
    </row>
    <row r="88" spans="3:14" ht="19.5" customHeight="1">
      <c r="C88" s="47">
        <v>5</v>
      </c>
      <c r="D88" s="33">
        <f t="shared" si="3"/>
        <v>193447</v>
      </c>
      <c r="E88" s="6" t="str">
        <f t="shared" si="4"/>
        <v>京都府</v>
      </c>
      <c r="L88" s="47">
        <v>5</v>
      </c>
      <c r="M88" s="34"/>
      <c r="N88" s="7"/>
    </row>
    <row r="89" spans="3:14" ht="19.5" customHeight="1">
      <c r="C89" s="47">
        <v>6</v>
      </c>
      <c r="D89" s="33">
        <f t="shared" si="3"/>
        <v>190134</v>
      </c>
      <c r="E89" s="6" t="str">
        <f t="shared" si="4"/>
        <v>石川県</v>
      </c>
      <c r="L89" s="47">
        <v>6</v>
      </c>
      <c r="M89" s="34"/>
      <c r="N89" s="7"/>
    </row>
    <row r="90" spans="3:14" ht="19.5" customHeight="1">
      <c r="C90" s="47">
        <v>7</v>
      </c>
      <c r="D90" s="33">
        <f t="shared" si="3"/>
        <v>185680</v>
      </c>
      <c r="E90" s="6" t="str">
        <f t="shared" si="4"/>
        <v>北海道</v>
      </c>
      <c r="L90" s="47">
        <v>7</v>
      </c>
      <c r="M90" s="34"/>
      <c r="N90" s="7"/>
    </row>
    <row r="91" spans="3:14" ht="19.5" customHeight="1">
      <c r="C91" s="47">
        <v>8</v>
      </c>
      <c r="D91" s="33">
        <f t="shared" si="3"/>
        <v>181965</v>
      </c>
      <c r="E91" s="6" t="str">
        <f t="shared" si="4"/>
        <v>長野県</v>
      </c>
      <c r="L91" s="47">
        <v>8</v>
      </c>
      <c r="M91" s="34"/>
      <c r="N91" s="7"/>
    </row>
    <row r="92" spans="3:14" ht="19.5" customHeight="1">
      <c r="C92" s="47">
        <v>9</v>
      </c>
      <c r="D92" s="33">
        <f t="shared" si="3"/>
        <v>175450</v>
      </c>
      <c r="E92" s="6" t="str">
        <f t="shared" si="4"/>
        <v>岩手県</v>
      </c>
      <c r="L92" s="47">
        <v>9</v>
      </c>
      <c r="M92" s="34"/>
      <c r="N92" s="7"/>
    </row>
    <row r="93" spans="3:14" ht="19.5" customHeight="1">
      <c r="C93" s="47">
        <v>10</v>
      </c>
      <c r="D93" s="33">
        <f t="shared" si="3"/>
        <v>173731</v>
      </c>
      <c r="E93" s="6" t="str">
        <f t="shared" si="4"/>
        <v>神奈川県</v>
      </c>
      <c r="L93" s="47">
        <v>10</v>
      </c>
      <c r="M93" s="34"/>
      <c r="N93" s="7"/>
    </row>
    <row r="95" spans="3:14" ht="46.5" customHeight="1"/>
    <row r="97" spans="2:6" ht="19.5" customHeight="1">
      <c r="B97" s="32" t="s">
        <v>80</v>
      </c>
    </row>
    <row r="99" spans="2:6" ht="19.5" customHeight="1">
      <c r="B99" s="15" t="s">
        <v>59</v>
      </c>
      <c r="C99" s="13" t="s">
        <v>81</v>
      </c>
    </row>
    <row r="100" spans="2:6" ht="19.5" customHeight="1">
      <c r="C100" s="13" t="s">
        <v>60</v>
      </c>
    </row>
    <row r="102" spans="2:6" ht="19.5" customHeight="1">
      <c r="C102" s="2"/>
      <c r="D102" s="2" t="s">
        <v>58</v>
      </c>
      <c r="E102" s="8" t="s">
        <v>61</v>
      </c>
    </row>
    <row r="103" spans="2:6" ht="19.5" customHeight="1">
      <c r="C103" s="2" t="s">
        <v>62</v>
      </c>
      <c r="D103" s="35"/>
      <c r="E103" s="16">
        <f>DSUM(受注台帳!B4:I153,受注台帳!G4,D108:E109)</f>
        <v>306210</v>
      </c>
    </row>
    <row r="104" spans="2:6" ht="19.5" customHeight="1">
      <c r="C104" s="2" t="s">
        <v>63</v>
      </c>
      <c r="D104" s="35"/>
      <c r="E104" s="16">
        <f>DSUM(受注台帳!B4:I153,受注台帳!G4,D112:E113)</f>
        <v>5790</v>
      </c>
    </row>
    <row r="107" spans="2:6" ht="19.5" customHeight="1" thickBot="1">
      <c r="B107" s="17"/>
      <c r="C107" s="57" t="s">
        <v>64</v>
      </c>
      <c r="D107" s="54"/>
      <c r="E107" s="54"/>
      <c r="F107" s="55"/>
    </row>
    <row r="108" spans="2:6" ht="19.5" customHeight="1" thickTop="1" thickBot="1">
      <c r="B108" s="9" t="s">
        <v>65</v>
      </c>
      <c r="C108" s="15" t="s">
        <v>66</v>
      </c>
      <c r="D108" s="78" t="s">
        <v>3</v>
      </c>
      <c r="E108" s="79" t="s">
        <v>67</v>
      </c>
    </row>
    <row r="109" spans="2:6" ht="19.5" customHeight="1" thickTop="1" thickBot="1">
      <c r="B109" s="17"/>
      <c r="C109" s="17"/>
      <c r="D109" s="80" t="s">
        <v>68</v>
      </c>
      <c r="E109" s="81" t="s">
        <v>62</v>
      </c>
    </row>
    <row r="110" spans="2:6" ht="19.5" customHeight="1" thickTop="1"/>
    <row r="111" spans="2:6" ht="19.5" customHeight="1" thickBot="1">
      <c r="B111" s="17"/>
      <c r="C111" s="57" t="s">
        <v>64</v>
      </c>
      <c r="D111" s="54"/>
      <c r="E111" s="54"/>
      <c r="F111" s="55"/>
    </row>
    <row r="112" spans="2:6" ht="19.5" customHeight="1" thickTop="1" thickBot="1">
      <c r="B112" s="9" t="s">
        <v>65</v>
      </c>
      <c r="C112" s="15" t="s">
        <v>69</v>
      </c>
      <c r="D112" s="78" t="s">
        <v>3</v>
      </c>
      <c r="E112" s="79" t="s">
        <v>67</v>
      </c>
    </row>
    <row r="113" spans="2:6" ht="19.5" customHeight="1" thickTop="1" thickBot="1">
      <c r="B113" s="17"/>
      <c r="C113" s="17"/>
      <c r="D113" s="80" t="s">
        <v>68</v>
      </c>
      <c r="E113" s="81" t="s">
        <v>63</v>
      </c>
    </row>
    <row r="114" spans="2:6" ht="19.5" customHeight="1" thickTop="1"/>
    <row r="117" spans="2:6" ht="19.5" customHeight="1">
      <c r="B117" s="32" t="s">
        <v>80</v>
      </c>
    </row>
    <row r="118" spans="2:6" ht="19.5" customHeight="1">
      <c r="B118" s="15" t="s">
        <v>70</v>
      </c>
      <c r="C118" s="13" t="s">
        <v>249</v>
      </c>
    </row>
    <row r="120" spans="2:6" ht="19.5" customHeight="1">
      <c r="C120" s="2"/>
      <c r="D120" s="2" t="s">
        <v>58</v>
      </c>
      <c r="E120" s="8" t="s">
        <v>61</v>
      </c>
    </row>
    <row r="121" spans="2:6" ht="19.5" customHeight="1">
      <c r="C121" s="2" t="s">
        <v>71</v>
      </c>
      <c r="D121" s="35"/>
      <c r="E121" s="16">
        <f>DSUM(受注台帳!B4:I153,受注台帳!G4,D126:E127)</f>
        <v>14612</v>
      </c>
    </row>
    <row r="122" spans="2:6" ht="19.5" customHeight="1">
      <c r="C122" s="2" t="s">
        <v>72</v>
      </c>
      <c r="D122" s="35"/>
      <c r="E122" s="16">
        <f>DSUM(受注台帳!B4:I153,受注台帳!G4,D130:E131)</f>
        <v>248908</v>
      </c>
    </row>
    <row r="125" spans="2:6" ht="19.5" customHeight="1" thickBot="1">
      <c r="B125" s="17"/>
      <c r="C125" s="58" t="s">
        <v>64</v>
      </c>
      <c r="D125" s="54"/>
      <c r="E125" s="54"/>
      <c r="F125" s="55"/>
    </row>
    <row r="126" spans="2:6" ht="19.5" customHeight="1" thickTop="1" thickBot="1">
      <c r="B126" s="9" t="s">
        <v>65</v>
      </c>
      <c r="C126" s="15" t="s">
        <v>73</v>
      </c>
      <c r="D126" s="78" t="s">
        <v>3</v>
      </c>
      <c r="E126" s="79" t="s">
        <v>74</v>
      </c>
    </row>
    <row r="127" spans="2:6" ht="19.5" customHeight="1" thickTop="1" thickBot="1">
      <c r="B127" s="17"/>
      <c r="C127" s="17"/>
      <c r="D127" s="80" t="s">
        <v>11</v>
      </c>
      <c r="E127" s="81" t="s">
        <v>71</v>
      </c>
    </row>
    <row r="128" spans="2:6" ht="19.5" customHeight="1" thickTop="1"/>
    <row r="129" spans="2:6" ht="19.5" customHeight="1">
      <c r="B129" s="17"/>
      <c r="C129" s="58" t="s">
        <v>64</v>
      </c>
      <c r="D129" s="54"/>
      <c r="E129" s="54"/>
      <c r="F129" s="55"/>
    </row>
    <row r="130" spans="2:6" ht="19.5" customHeight="1" thickBot="1">
      <c r="B130" s="9" t="s">
        <v>65</v>
      </c>
      <c r="C130" s="15" t="s">
        <v>66</v>
      </c>
      <c r="D130" s="10" t="s">
        <v>3</v>
      </c>
      <c r="E130" s="10" t="s">
        <v>75</v>
      </c>
    </row>
    <row r="131" spans="2:6" ht="19.5" customHeight="1" thickTop="1">
      <c r="B131" s="17"/>
      <c r="C131" s="17"/>
      <c r="D131" s="14" t="s">
        <v>11</v>
      </c>
      <c r="E131" s="14" t="s">
        <v>72</v>
      </c>
    </row>
    <row r="136" spans="2:6" ht="19.5" customHeight="1">
      <c r="B136" s="32" t="s">
        <v>80</v>
      </c>
    </row>
    <row r="137" spans="2:6" ht="19.5" customHeight="1">
      <c r="B137" s="15" t="s">
        <v>76</v>
      </c>
      <c r="C137" s="13" t="s">
        <v>82</v>
      </c>
    </row>
    <row r="139" spans="2:6" ht="19.5" customHeight="1">
      <c r="C139" s="2"/>
      <c r="D139" s="2" t="s">
        <v>58</v>
      </c>
      <c r="E139" s="8" t="s">
        <v>61</v>
      </c>
    </row>
    <row r="140" spans="2:6" ht="19.5" customHeight="1">
      <c r="C140" s="2" t="s">
        <v>77</v>
      </c>
      <c r="D140" s="35"/>
      <c r="E140" s="16">
        <f>SUMIF(受注台帳!$C$5:$C$153,"&lt;2023/8/1",受注台帳!$G$5:$G$153)</f>
        <v>477417</v>
      </c>
    </row>
    <row r="141" spans="2:6" ht="19.5" customHeight="1">
      <c r="C141" s="2" t="s">
        <v>78</v>
      </c>
      <c r="D141" s="35"/>
      <c r="E141" s="16">
        <f>SUMIF(受注台帳!$C$5:$C$153,"&gt;=2023/8/1",受注台帳!$G$5:$G$153)</f>
        <v>3144143</v>
      </c>
    </row>
    <row r="145" spans="2:6" ht="19.5" customHeight="1">
      <c r="D145" s="27"/>
    </row>
    <row r="146" spans="2:6" ht="19.5" customHeight="1">
      <c r="B146" s="32"/>
      <c r="D146" s="27"/>
    </row>
    <row r="147" spans="2:6" ht="19.5" customHeight="1">
      <c r="B147" s="15"/>
      <c r="D147" s="27"/>
    </row>
    <row r="148" spans="2:6" ht="19.5" customHeight="1">
      <c r="D148" s="27"/>
    </row>
    <row r="149" spans="2:6" ht="19.5" customHeight="1">
      <c r="D149" s="27"/>
      <c r="E149" s="2"/>
      <c r="F149" s="8"/>
    </row>
    <row r="150" spans="2:6" ht="19.5" customHeight="1">
      <c r="C150" s="11"/>
      <c r="D150" s="11"/>
      <c r="E150" s="12"/>
      <c r="F150" s="27"/>
    </row>
    <row r="151" spans="2:6" ht="19.5" customHeight="1">
      <c r="D151" s="2"/>
      <c r="E151" s="27"/>
      <c r="F151" s="27"/>
    </row>
    <row r="152" spans="2:6" ht="19.5" customHeight="1">
      <c r="C152" s="11"/>
      <c r="D152" s="11"/>
      <c r="E152" s="12"/>
      <c r="F152" s="27"/>
    </row>
    <row r="153" spans="2:6" ht="19.5" customHeight="1">
      <c r="D153" s="2"/>
      <c r="E153" s="27"/>
      <c r="F153" s="27"/>
    </row>
    <row r="154" spans="2:6" ht="19.5" customHeight="1">
      <c r="C154" s="11"/>
      <c r="D154" s="11"/>
      <c r="E154" s="12"/>
      <c r="F154" s="27"/>
    </row>
    <row r="155" spans="2:6" ht="19.5" customHeight="1">
      <c r="D155" s="2"/>
      <c r="E155" s="27"/>
      <c r="F155" s="27"/>
    </row>
    <row r="156" spans="2:6" ht="19.5" customHeight="1">
      <c r="C156" s="11"/>
      <c r="D156" s="11"/>
      <c r="E156" s="12"/>
      <c r="F156" s="27"/>
    </row>
    <row r="157" spans="2:6" ht="19.5" customHeight="1">
      <c r="D157" s="2"/>
      <c r="E157" s="27"/>
      <c r="F157" s="27"/>
    </row>
    <row r="158" spans="2:6" ht="19.5" customHeight="1">
      <c r="C158" s="11"/>
      <c r="D158" s="11"/>
      <c r="E158" s="12"/>
      <c r="F158" s="27"/>
    </row>
    <row r="159" spans="2:6" ht="19.5" customHeight="1">
      <c r="D159" s="2"/>
      <c r="E159" s="27"/>
      <c r="F159" s="27"/>
    </row>
    <row r="160" spans="2:6" ht="19.5" customHeight="1">
      <c r="D160" s="27"/>
    </row>
    <row r="161" spans="4:4" ht="19.5" customHeight="1">
      <c r="D161" s="27"/>
    </row>
    <row r="162" spans="4:4" ht="19.5" customHeight="1">
      <c r="D162" s="27"/>
    </row>
    <row r="163" spans="4:4" ht="19.5" customHeight="1">
      <c r="D163" s="27"/>
    </row>
    <row r="164" spans="4:4" ht="19.5" customHeight="1">
      <c r="D164" s="27"/>
    </row>
    <row r="165" spans="4:4" ht="19.5" customHeight="1">
      <c r="D165" s="27"/>
    </row>
    <row r="166" spans="4:4" ht="19.5" customHeight="1">
      <c r="D166" s="27"/>
    </row>
    <row r="167" spans="4:4" ht="19.5" customHeight="1">
      <c r="D167" s="27"/>
    </row>
    <row r="168" spans="4:4" ht="19.5" customHeight="1">
      <c r="D168" s="27"/>
    </row>
    <row r="169" spans="4:4" ht="19.5" customHeight="1">
      <c r="D169" s="27"/>
    </row>
  </sheetData>
  <mergeCells count="2">
    <mergeCell ref="J12:M12"/>
    <mergeCell ref="A1:G1"/>
  </mergeCells>
  <phoneticPr fontId="2"/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B2:L154"/>
  <sheetViews>
    <sheetView workbookViewId="0"/>
  </sheetViews>
  <sheetFormatPr defaultColWidth="9" defaultRowHeight="18.75" customHeight="1"/>
  <cols>
    <col min="1" max="1" width="6.59765625" customWidth="1"/>
    <col min="3" max="3" width="12.8984375" style="42" customWidth="1"/>
    <col min="4" max="4" width="12.19921875" customWidth="1"/>
    <col min="5" max="5" width="8.5" style="40" customWidth="1"/>
    <col min="6" max="6" width="9.8984375" customWidth="1"/>
    <col min="7" max="7" width="9.8984375" style="41" customWidth="1"/>
    <col min="8" max="8" width="11" style="40" customWidth="1"/>
    <col min="9" max="9" width="11.3984375" style="40" customWidth="1"/>
    <col min="12" max="12" width="9.19921875" customWidth="1"/>
  </cols>
  <sheetData>
    <row r="2" spans="2:9" ht="18.75" customHeight="1">
      <c r="B2" s="61" t="s">
        <v>251</v>
      </c>
      <c r="C2" s="61"/>
      <c r="D2" s="61"/>
    </row>
    <row r="3" spans="2:9" ht="18.75" customHeight="1" thickBot="1"/>
    <row r="4" spans="2:9" ht="18.75" customHeight="1" thickTop="1" thickBot="1">
      <c r="B4" s="88" t="s">
        <v>83</v>
      </c>
      <c r="C4" s="97" t="s">
        <v>84</v>
      </c>
      <c r="D4" s="89" t="s">
        <v>85</v>
      </c>
      <c r="E4" s="89" t="s">
        <v>67</v>
      </c>
      <c r="F4" s="90" t="s">
        <v>3</v>
      </c>
      <c r="G4" s="92" t="s">
        <v>4</v>
      </c>
      <c r="H4" s="89" t="s">
        <v>74</v>
      </c>
      <c r="I4" s="91" t="s">
        <v>75</v>
      </c>
    </row>
    <row r="5" spans="2:9" ht="18.75" customHeight="1" thickTop="1">
      <c r="B5" s="93">
        <v>1</v>
      </c>
      <c r="C5" s="98">
        <v>45114</v>
      </c>
      <c r="D5" s="95" t="s">
        <v>86</v>
      </c>
      <c r="E5" s="71" t="s">
        <v>62</v>
      </c>
      <c r="F5" s="73" t="s">
        <v>87</v>
      </c>
      <c r="G5" s="75">
        <v>9993</v>
      </c>
      <c r="H5" s="72"/>
      <c r="I5" s="82" t="s">
        <v>88</v>
      </c>
    </row>
    <row r="6" spans="2:9" ht="18.75" customHeight="1">
      <c r="B6" s="93">
        <v>2</v>
      </c>
      <c r="C6" s="99">
        <v>45115</v>
      </c>
      <c r="D6" s="95" t="s">
        <v>89</v>
      </c>
      <c r="E6" s="71" t="s">
        <v>62</v>
      </c>
      <c r="F6" s="74" t="s">
        <v>87</v>
      </c>
      <c r="G6" s="76">
        <v>5960</v>
      </c>
      <c r="H6" s="72"/>
      <c r="I6" s="82" t="s">
        <v>90</v>
      </c>
    </row>
    <row r="7" spans="2:9" ht="18.75" customHeight="1">
      <c r="B7" s="93">
        <v>3</v>
      </c>
      <c r="C7" s="99">
        <v>45116</v>
      </c>
      <c r="D7" s="95" t="s">
        <v>91</v>
      </c>
      <c r="E7" s="71" t="s">
        <v>63</v>
      </c>
      <c r="F7" s="74" t="s">
        <v>49</v>
      </c>
      <c r="G7" s="76">
        <v>7905</v>
      </c>
      <c r="H7" s="72" t="s">
        <v>71</v>
      </c>
      <c r="I7" s="82"/>
    </row>
    <row r="8" spans="2:9" ht="18.75" customHeight="1">
      <c r="B8" s="93">
        <v>4</v>
      </c>
      <c r="C8" s="99">
        <v>45117</v>
      </c>
      <c r="D8" s="95" t="s">
        <v>92</v>
      </c>
      <c r="E8" s="71" t="s">
        <v>62</v>
      </c>
      <c r="F8" s="74" t="s">
        <v>93</v>
      </c>
      <c r="G8" s="76">
        <v>96350</v>
      </c>
      <c r="H8" s="72"/>
      <c r="I8" s="82" t="s">
        <v>90</v>
      </c>
    </row>
    <row r="9" spans="2:9" ht="18.75" customHeight="1">
      <c r="B9" s="93">
        <v>5</v>
      </c>
      <c r="C9" s="99">
        <v>45118</v>
      </c>
      <c r="D9" s="95" t="s">
        <v>94</v>
      </c>
      <c r="E9" s="71" t="s">
        <v>63</v>
      </c>
      <c r="F9" s="74" t="s">
        <v>87</v>
      </c>
      <c r="G9" s="76">
        <v>5903</v>
      </c>
      <c r="H9" s="72"/>
      <c r="I9" s="82" t="s">
        <v>90</v>
      </c>
    </row>
    <row r="10" spans="2:9" ht="18.75" customHeight="1">
      <c r="B10" s="93">
        <v>6</v>
      </c>
      <c r="C10" s="99">
        <v>45119</v>
      </c>
      <c r="D10" s="95" t="s">
        <v>95</v>
      </c>
      <c r="E10" s="71" t="s">
        <v>63</v>
      </c>
      <c r="F10" s="74" t="s">
        <v>96</v>
      </c>
      <c r="G10" s="76">
        <v>7500</v>
      </c>
      <c r="H10" s="72"/>
      <c r="I10" s="82" t="s">
        <v>90</v>
      </c>
    </row>
    <row r="11" spans="2:9" ht="18.75" customHeight="1">
      <c r="B11" s="93">
        <v>7</v>
      </c>
      <c r="C11" s="99">
        <v>45120</v>
      </c>
      <c r="D11" s="95" t="s">
        <v>97</v>
      </c>
      <c r="E11" s="71" t="s">
        <v>62</v>
      </c>
      <c r="F11" s="74" t="s">
        <v>98</v>
      </c>
      <c r="G11" s="76">
        <v>9950</v>
      </c>
      <c r="H11" s="72"/>
      <c r="I11" s="82" t="s">
        <v>90</v>
      </c>
    </row>
    <row r="12" spans="2:9" ht="18.75" customHeight="1">
      <c r="B12" s="93">
        <v>8</v>
      </c>
      <c r="C12" s="99">
        <v>45121</v>
      </c>
      <c r="D12" s="95" t="s">
        <v>99</v>
      </c>
      <c r="E12" s="71" t="s">
        <v>62</v>
      </c>
      <c r="F12" s="74" t="s">
        <v>98</v>
      </c>
      <c r="G12" s="76">
        <v>9950</v>
      </c>
      <c r="H12" s="72" t="s">
        <v>100</v>
      </c>
      <c r="I12" s="82"/>
    </row>
    <row r="13" spans="2:9" ht="18.75" customHeight="1">
      <c r="B13" s="93">
        <v>9</v>
      </c>
      <c r="C13" s="99">
        <v>45122</v>
      </c>
      <c r="D13" s="95" t="s">
        <v>101</v>
      </c>
      <c r="E13" s="71" t="s">
        <v>63</v>
      </c>
      <c r="F13" s="74" t="s">
        <v>102</v>
      </c>
      <c r="G13" s="76">
        <v>7390</v>
      </c>
      <c r="H13" s="72" t="s">
        <v>100</v>
      </c>
      <c r="I13" s="82"/>
    </row>
    <row r="14" spans="2:9" ht="18.75" customHeight="1">
      <c r="B14" s="93">
        <v>12</v>
      </c>
      <c r="C14" s="99">
        <v>45123</v>
      </c>
      <c r="D14" s="95" t="s">
        <v>103</v>
      </c>
      <c r="E14" s="71" t="s">
        <v>62</v>
      </c>
      <c r="F14" s="74" t="s">
        <v>104</v>
      </c>
      <c r="G14" s="76">
        <v>5903</v>
      </c>
      <c r="H14" s="72" t="s">
        <v>100</v>
      </c>
      <c r="I14" s="82"/>
    </row>
    <row r="15" spans="2:9" ht="18.75" customHeight="1">
      <c r="B15" s="93">
        <v>13</v>
      </c>
      <c r="C15" s="99">
        <v>45124</v>
      </c>
      <c r="D15" s="95" t="s">
        <v>105</v>
      </c>
      <c r="E15" s="71" t="s">
        <v>63</v>
      </c>
      <c r="F15" s="74" t="s">
        <v>98</v>
      </c>
      <c r="G15" s="76">
        <v>7500</v>
      </c>
      <c r="H15" s="72" t="s">
        <v>100</v>
      </c>
      <c r="I15" s="82"/>
    </row>
    <row r="16" spans="2:9" ht="18.75" customHeight="1">
      <c r="B16" s="93">
        <v>14</v>
      </c>
      <c r="C16" s="99">
        <v>45125</v>
      </c>
      <c r="D16" s="95" t="s">
        <v>106</v>
      </c>
      <c r="E16" s="71" t="s">
        <v>63</v>
      </c>
      <c r="F16" s="74" t="s">
        <v>107</v>
      </c>
      <c r="G16" s="76">
        <v>37950</v>
      </c>
      <c r="H16" s="72"/>
      <c r="I16" s="82" t="s">
        <v>90</v>
      </c>
    </row>
    <row r="17" spans="2:12" ht="18.75" customHeight="1">
      <c r="B17" s="93">
        <v>15</v>
      </c>
      <c r="C17" s="99">
        <v>45126</v>
      </c>
      <c r="D17" s="95" t="s">
        <v>108</v>
      </c>
      <c r="E17" s="71" t="s">
        <v>62</v>
      </c>
      <c r="F17" s="74" t="s">
        <v>98</v>
      </c>
      <c r="G17" s="76">
        <v>7963</v>
      </c>
      <c r="H17" s="72"/>
      <c r="I17" s="82" t="s">
        <v>90</v>
      </c>
    </row>
    <row r="18" spans="2:12" ht="18.75" customHeight="1">
      <c r="B18" s="93">
        <v>16</v>
      </c>
      <c r="C18" s="99">
        <v>45127</v>
      </c>
      <c r="D18" s="95" t="s">
        <v>109</v>
      </c>
      <c r="E18" s="71" t="s">
        <v>62</v>
      </c>
      <c r="F18" s="74" t="s">
        <v>55</v>
      </c>
      <c r="G18" s="76">
        <v>6950</v>
      </c>
      <c r="H18" s="72"/>
      <c r="I18" s="82" t="s">
        <v>110</v>
      </c>
    </row>
    <row r="19" spans="2:12" ht="18.75" customHeight="1">
      <c r="B19" s="93">
        <v>20</v>
      </c>
      <c r="C19" s="99">
        <v>45128</v>
      </c>
      <c r="D19" s="95" t="s">
        <v>111</v>
      </c>
      <c r="E19" s="71" t="s">
        <v>63</v>
      </c>
      <c r="F19" s="74" t="s">
        <v>104</v>
      </c>
      <c r="G19" s="76">
        <v>7630</v>
      </c>
      <c r="H19" s="72"/>
      <c r="I19" s="82" t="s">
        <v>112</v>
      </c>
    </row>
    <row r="20" spans="2:12" ht="18.75" customHeight="1">
      <c r="B20" s="93">
        <v>21</v>
      </c>
      <c r="C20" s="99">
        <v>45129</v>
      </c>
      <c r="D20" s="95" t="s">
        <v>113</v>
      </c>
      <c r="E20" s="71" t="s">
        <v>62</v>
      </c>
      <c r="F20" s="74" t="s">
        <v>114</v>
      </c>
      <c r="G20" s="76">
        <v>9390</v>
      </c>
      <c r="H20" s="72"/>
      <c r="I20" s="82" t="s">
        <v>90</v>
      </c>
    </row>
    <row r="21" spans="2:12" ht="18.75" customHeight="1">
      <c r="B21" s="93">
        <v>22</v>
      </c>
      <c r="C21" s="99">
        <v>45130</v>
      </c>
      <c r="D21" s="95" t="s">
        <v>115</v>
      </c>
      <c r="E21" s="71" t="s">
        <v>63</v>
      </c>
      <c r="F21" s="74" t="s">
        <v>116</v>
      </c>
      <c r="G21" s="76">
        <v>3935</v>
      </c>
      <c r="H21" s="72"/>
      <c r="I21" s="82" t="s">
        <v>90</v>
      </c>
    </row>
    <row r="22" spans="2:12" ht="18.75" customHeight="1">
      <c r="B22" s="93">
        <v>23</v>
      </c>
      <c r="C22" s="99">
        <v>45131</v>
      </c>
      <c r="D22" s="95" t="s">
        <v>117</v>
      </c>
      <c r="E22" s="71" t="s">
        <v>63</v>
      </c>
      <c r="F22" s="74" t="s">
        <v>118</v>
      </c>
      <c r="G22" s="76">
        <v>6570</v>
      </c>
      <c r="H22" s="72"/>
      <c r="I22" s="82" t="s">
        <v>90</v>
      </c>
    </row>
    <row r="23" spans="2:12" ht="18.75" customHeight="1">
      <c r="B23" s="93">
        <v>24</v>
      </c>
      <c r="C23" s="99">
        <v>45132</v>
      </c>
      <c r="D23" s="95" t="s">
        <v>119</v>
      </c>
      <c r="E23" s="71" t="s">
        <v>62</v>
      </c>
      <c r="F23" s="74" t="s">
        <v>107</v>
      </c>
      <c r="G23" s="76">
        <v>95570</v>
      </c>
      <c r="H23" s="72" t="s">
        <v>100</v>
      </c>
      <c r="I23" s="82"/>
    </row>
    <row r="24" spans="2:12" ht="18.75" customHeight="1">
      <c r="B24" s="93">
        <v>25</v>
      </c>
      <c r="C24" s="99">
        <v>45133</v>
      </c>
      <c r="D24" s="95" t="s">
        <v>120</v>
      </c>
      <c r="E24" s="71" t="s">
        <v>62</v>
      </c>
      <c r="F24" s="74" t="s">
        <v>68</v>
      </c>
      <c r="G24" s="76">
        <v>7050</v>
      </c>
      <c r="H24" s="72" t="s">
        <v>100</v>
      </c>
      <c r="I24" s="82"/>
    </row>
    <row r="25" spans="2:12" ht="18.75" customHeight="1">
      <c r="B25" s="93">
        <v>26</v>
      </c>
      <c r="C25" s="99">
        <v>45134</v>
      </c>
      <c r="D25" s="95" t="s">
        <v>121</v>
      </c>
      <c r="E25" s="71" t="s">
        <v>63</v>
      </c>
      <c r="F25" s="74" t="s">
        <v>122</v>
      </c>
      <c r="G25" s="76">
        <v>5990</v>
      </c>
      <c r="H25" s="72"/>
      <c r="I25" s="82" t="s">
        <v>90</v>
      </c>
    </row>
    <row r="26" spans="2:12" ht="18.75" customHeight="1">
      <c r="B26" s="93">
        <v>28</v>
      </c>
      <c r="C26" s="99">
        <v>45135</v>
      </c>
      <c r="D26" s="95" t="s">
        <v>123</v>
      </c>
      <c r="E26" s="71" t="s">
        <v>63</v>
      </c>
      <c r="F26" s="74" t="s">
        <v>124</v>
      </c>
      <c r="G26" s="76">
        <v>3000</v>
      </c>
      <c r="H26" s="72"/>
      <c r="I26" s="82" t="s">
        <v>90</v>
      </c>
    </row>
    <row r="27" spans="2:12" ht="18.75" customHeight="1">
      <c r="B27" s="93">
        <v>29</v>
      </c>
      <c r="C27" s="99">
        <v>45136</v>
      </c>
      <c r="D27" s="95" t="s">
        <v>125</v>
      </c>
      <c r="E27" s="71" t="s">
        <v>63</v>
      </c>
      <c r="F27" s="74" t="s">
        <v>104</v>
      </c>
      <c r="G27" s="76">
        <v>7390</v>
      </c>
      <c r="H27" s="72"/>
      <c r="I27" s="82" t="s">
        <v>90</v>
      </c>
      <c r="L27" s="43"/>
    </row>
    <row r="28" spans="2:12" ht="18.75" customHeight="1">
      <c r="B28" s="93">
        <v>31</v>
      </c>
      <c r="C28" s="99">
        <v>45137</v>
      </c>
      <c r="D28" s="95" t="s">
        <v>126</v>
      </c>
      <c r="E28" s="71" t="s">
        <v>62</v>
      </c>
      <c r="F28" s="74" t="s">
        <v>102</v>
      </c>
      <c r="G28" s="76">
        <v>3935</v>
      </c>
      <c r="H28" s="72"/>
      <c r="I28" s="82" t="s">
        <v>90</v>
      </c>
      <c r="L28" s="43"/>
    </row>
    <row r="29" spans="2:12" ht="18.75" customHeight="1">
      <c r="B29" s="93">
        <v>32</v>
      </c>
      <c r="C29" s="99">
        <v>45138</v>
      </c>
      <c r="D29" s="95" t="s">
        <v>120</v>
      </c>
      <c r="E29" s="71" t="s">
        <v>63</v>
      </c>
      <c r="F29" s="74" t="s">
        <v>127</v>
      </c>
      <c r="G29" s="76">
        <v>99790</v>
      </c>
      <c r="H29" s="72"/>
      <c r="I29" s="82" t="s">
        <v>90</v>
      </c>
      <c r="L29" s="43"/>
    </row>
    <row r="30" spans="2:12" ht="18.75" customHeight="1">
      <c r="B30" s="93">
        <v>33</v>
      </c>
      <c r="C30" s="99">
        <v>45139</v>
      </c>
      <c r="D30" s="95" t="s">
        <v>103</v>
      </c>
      <c r="E30" s="71" t="s">
        <v>62</v>
      </c>
      <c r="F30" s="74" t="s">
        <v>128</v>
      </c>
      <c r="G30" s="76">
        <v>96050</v>
      </c>
      <c r="H30" s="72" t="s">
        <v>100</v>
      </c>
      <c r="I30" s="82"/>
      <c r="L30" s="44"/>
    </row>
    <row r="31" spans="2:12" ht="18.75" customHeight="1">
      <c r="B31" s="93">
        <v>34</v>
      </c>
      <c r="C31" s="99">
        <v>45140</v>
      </c>
      <c r="D31" s="95" t="s">
        <v>129</v>
      </c>
      <c r="E31" s="71" t="s">
        <v>62</v>
      </c>
      <c r="F31" s="74" t="s">
        <v>130</v>
      </c>
      <c r="G31" s="76">
        <v>9950</v>
      </c>
      <c r="H31" s="72" t="s">
        <v>100</v>
      </c>
      <c r="I31" s="82"/>
      <c r="L31" s="43"/>
    </row>
    <row r="32" spans="2:12" ht="18.75" customHeight="1">
      <c r="B32" s="93">
        <v>35</v>
      </c>
      <c r="C32" s="99">
        <v>45141</v>
      </c>
      <c r="D32" s="95" t="s">
        <v>131</v>
      </c>
      <c r="E32" s="71" t="s">
        <v>63</v>
      </c>
      <c r="F32" s="74" t="s">
        <v>98</v>
      </c>
      <c r="G32" s="76">
        <v>3330</v>
      </c>
      <c r="H32" s="72"/>
      <c r="I32" s="82" t="s">
        <v>90</v>
      </c>
    </row>
    <row r="33" spans="2:9" ht="18.75" customHeight="1">
      <c r="B33" s="93">
        <v>37</v>
      </c>
      <c r="C33" s="99">
        <v>45142</v>
      </c>
      <c r="D33" s="95" t="s">
        <v>132</v>
      </c>
      <c r="E33" s="71" t="s">
        <v>63</v>
      </c>
      <c r="F33" s="74" t="s">
        <v>124</v>
      </c>
      <c r="G33" s="76">
        <v>7390</v>
      </c>
      <c r="H33" s="72"/>
      <c r="I33" s="82" t="s">
        <v>90</v>
      </c>
    </row>
    <row r="34" spans="2:9" ht="18.75" customHeight="1">
      <c r="B34" s="93">
        <v>38</v>
      </c>
      <c r="C34" s="99">
        <v>45143</v>
      </c>
      <c r="D34" s="95" t="s">
        <v>133</v>
      </c>
      <c r="E34" s="71" t="s">
        <v>62</v>
      </c>
      <c r="F34" s="74" t="s">
        <v>116</v>
      </c>
      <c r="G34" s="76">
        <v>6990</v>
      </c>
      <c r="H34" s="72"/>
      <c r="I34" s="82" t="s">
        <v>90</v>
      </c>
    </row>
    <row r="35" spans="2:9" ht="18.75" customHeight="1">
      <c r="B35" s="93">
        <v>39</v>
      </c>
      <c r="C35" s="99">
        <v>45144</v>
      </c>
      <c r="D35" s="95" t="s">
        <v>134</v>
      </c>
      <c r="E35" s="71" t="s">
        <v>63</v>
      </c>
      <c r="F35" s="74" t="s">
        <v>98</v>
      </c>
      <c r="G35" s="76">
        <v>9375</v>
      </c>
      <c r="H35" s="72"/>
      <c r="I35" s="82" t="s">
        <v>90</v>
      </c>
    </row>
    <row r="36" spans="2:9" ht="18.75" customHeight="1">
      <c r="B36" s="93">
        <v>41</v>
      </c>
      <c r="C36" s="99">
        <v>45145</v>
      </c>
      <c r="D36" s="95" t="s">
        <v>103</v>
      </c>
      <c r="E36" s="71" t="s">
        <v>62</v>
      </c>
      <c r="F36" s="74" t="s">
        <v>87</v>
      </c>
      <c r="G36" s="76">
        <v>99357</v>
      </c>
      <c r="H36" s="72"/>
      <c r="I36" s="82" t="s">
        <v>90</v>
      </c>
    </row>
    <row r="37" spans="2:9" ht="18.75" customHeight="1">
      <c r="B37" s="93">
        <v>43</v>
      </c>
      <c r="C37" s="99">
        <v>45146</v>
      </c>
      <c r="D37" s="95" t="s">
        <v>135</v>
      </c>
      <c r="E37" s="71" t="s">
        <v>62</v>
      </c>
      <c r="F37" s="74" t="s">
        <v>68</v>
      </c>
      <c r="G37" s="76">
        <v>90350</v>
      </c>
      <c r="H37" s="72"/>
      <c r="I37" s="82" t="s">
        <v>90</v>
      </c>
    </row>
    <row r="38" spans="2:9" ht="18.75" customHeight="1">
      <c r="B38" s="93">
        <v>46</v>
      </c>
      <c r="C38" s="99">
        <v>45147</v>
      </c>
      <c r="D38" s="95" t="s">
        <v>103</v>
      </c>
      <c r="E38" s="71" t="s">
        <v>63</v>
      </c>
      <c r="F38" s="74" t="s">
        <v>122</v>
      </c>
      <c r="G38" s="76">
        <v>93370</v>
      </c>
      <c r="H38" s="72"/>
      <c r="I38" s="82" t="s">
        <v>90</v>
      </c>
    </row>
    <row r="39" spans="2:9" ht="18.75" customHeight="1">
      <c r="B39" s="93">
        <v>47</v>
      </c>
      <c r="C39" s="99">
        <v>45148</v>
      </c>
      <c r="D39" s="95" t="s">
        <v>136</v>
      </c>
      <c r="E39" s="71" t="s">
        <v>63</v>
      </c>
      <c r="F39" s="74" t="s">
        <v>107</v>
      </c>
      <c r="G39" s="76">
        <v>5960</v>
      </c>
      <c r="H39" s="72" t="s">
        <v>100</v>
      </c>
      <c r="I39" s="82"/>
    </row>
    <row r="40" spans="2:9" ht="18.75" customHeight="1">
      <c r="B40" s="93">
        <v>48</v>
      </c>
      <c r="C40" s="99">
        <v>45149</v>
      </c>
      <c r="D40" s="95" t="s">
        <v>94</v>
      </c>
      <c r="E40" s="71" t="s">
        <v>62</v>
      </c>
      <c r="F40" s="74" t="s">
        <v>137</v>
      </c>
      <c r="G40" s="76">
        <v>7390</v>
      </c>
      <c r="H40" s="72" t="s">
        <v>100</v>
      </c>
      <c r="I40" s="82"/>
    </row>
    <row r="41" spans="2:9" ht="18.75" customHeight="1">
      <c r="B41" s="93">
        <v>49</v>
      </c>
      <c r="C41" s="99">
        <v>45150</v>
      </c>
      <c r="D41" s="95" t="s">
        <v>138</v>
      </c>
      <c r="E41" s="71" t="s">
        <v>63</v>
      </c>
      <c r="F41" s="74" t="s">
        <v>87</v>
      </c>
      <c r="G41" s="76">
        <v>3370</v>
      </c>
      <c r="H41" s="72" t="s">
        <v>100</v>
      </c>
      <c r="I41" s="82"/>
    </row>
    <row r="42" spans="2:9" ht="18.75" customHeight="1">
      <c r="B42" s="93">
        <v>50</v>
      </c>
      <c r="C42" s="99">
        <v>45151</v>
      </c>
      <c r="D42" s="95" t="s">
        <v>139</v>
      </c>
      <c r="E42" s="71" t="s">
        <v>62</v>
      </c>
      <c r="F42" s="74" t="s">
        <v>122</v>
      </c>
      <c r="G42" s="76">
        <v>55755</v>
      </c>
      <c r="H42" s="72" t="s">
        <v>100</v>
      </c>
      <c r="I42" s="82"/>
    </row>
    <row r="43" spans="2:9" ht="18.75" customHeight="1">
      <c r="B43" s="93">
        <v>53</v>
      </c>
      <c r="C43" s="99">
        <v>45152</v>
      </c>
      <c r="D43" s="95" t="s">
        <v>140</v>
      </c>
      <c r="E43" s="71" t="s">
        <v>62</v>
      </c>
      <c r="F43" s="74" t="s">
        <v>141</v>
      </c>
      <c r="G43" s="76">
        <v>5970</v>
      </c>
      <c r="H43" s="72" t="s">
        <v>100</v>
      </c>
      <c r="I43" s="82"/>
    </row>
    <row r="44" spans="2:9" ht="18.75" customHeight="1">
      <c r="B44" s="93">
        <v>54</v>
      </c>
      <c r="C44" s="99">
        <v>45153</v>
      </c>
      <c r="D44" s="95" t="s">
        <v>138</v>
      </c>
      <c r="E44" s="71" t="s">
        <v>63</v>
      </c>
      <c r="F44" s="74" t="s">
        <v>142</v>
      </c>
      <c r="G44" s="76">
        <v>3330</v>
      </c>
      <c r="H44" s="72" t="s">
        <v>100</v>
      </c>
      <c r="I44" s="82"/>
    </row>
    <row r="45" spans="2:9" ht="18.75" customHeight="1">
      <c r="B45" s="93">
        <v>55</v>
      </c>
      <c r="C45" s="99">
        <v>45154</v>
      </c>
      <c r="D45" s="95" t="s">
        <v>143</v>
      </c>
      <c r="E45" s="71" t="s">
        <v>63</v>
      </c>
      <c r="F45" s="74" t="s">
        <v>104</v>
      </c>
      <c r="G45" s="76">
        <v>9756</v>
      </c>
      <c r="H45" s="72" t="s">
        <v>100</v>
      </c>
      <c r="I45" s="82"/>
    </row>
    <row r="46" spans="2:9" ht="18.75" customHeight="1">
      <c r="B46" s="93">
        <v>56</v>
      </c>
      <c r="C46" s="99">
        <v>45155</v>
      </c>
      <c r="D46" s="95" t="s">
        <v>144</v>
      </c>
      <c r="E46" s="71" t="s">
        <v>62</v>
      </c>
      <c r="F46" s="74" t="s">
        <v>98</v>
      </c>
      <c r="G46" s="76">
        <v>3330</v>
      </c>
      <c r="H46" s="72"/>
      <c r="I46" s="82" t="s">
        <v>90</v>
      </c>
    </row>
    <row r="47" spans="2:9" ht="18.75" customHeight="1">
      <c r="B47" s="93">
        <v>57</v>
      </c>
      <c r="C47" s="99">
        <v>45156</v>
      </c>
      <c r="D47" s="95" t="s">
        <v>145</v>
      </c>
      <c r="E47" s="71" t="s">
        <v>63</v>
      </c>
      <c r="F47" s="74" t="s">
        <v>107</v>
      </c>
      <c r="G47" s="76">
        <v>5960</v>
      </c>
      <c r="H47" s="72"/>
      <c r="I47" s="82" t="s">
        <v>90</v>
      </c>
    </row>
    <row r="48" spans="2:9" ht="18.75" customHeight="1">
      <c r="B48" s="93">
        <v>58</v>
      </c>
      <c r="C48" s="99">
        <v>45157</v>
      </c>
      <c r="D48" s="95" t="s">
        <v>146</v>
      </c>
      <c r="E48" s="71" t="s">
        <v>62</v>
      </c>
      <c r="F48" s="74" t="s">
        <v>147</v>
      </c>
      <c r="G48" s="76">
        <v>5530</v>
      </c>
      <c r="H48" s="72"/>
      <c r="I48" s="82" t="s">
        <v>90</v>
      </c>
    </row>
    <row r="49" spans="2:9" ht="18.75" customHeight="1">
      <c r="B49" s="93">
        <v>61</v>
      </c>
      <c r="C49" s="99">
        <v>45158</v>
      </c>
      <c r="D49" s="95" t="s">
        <v>148</v>
      </c>
      <c r="E49" s="71" t="s">
        <v>62</v>
      </c>
      <c r="F49" s="74" t="s">
        <v>122</v>
      </c>
      <c r="G49" s="76">
        <v>6775</v>
      </c>
      <c r="H49" s="72"/>
      <c r="I49" s="82" t="s">
        <v>90</v>
      </c>
    </row>
    <row r="50" spans="2:9" ht="18.75" customHeight="1">
      <c r="B50" s="93">
        <v>62</v>
      </c>
      <c r="C50" s="99">
        <v>45159</v>
      </c>
      <c r="D50" s="95" t="s">
        <v>149</v>
      </c>
      <c r="E50" s="71" t="s">
        <v>63</v>
      </c>
      <c r="F50" s="74" t="s">
        <v>150</v>
      </c>
      <c r="G50" s="76">
        <v>9697</v>
      </c>
      <c r="H50" s="72"/>
      <c r="I50" s="82" t="s">
        <v>90</v>
      </c>
    </row>
    <row r="51" spans="2:9" ht="18.75" customHeight="1">
      <c r="B51" s="93">
        <v>69</v>
      </c>
      <c r="C51" s="99">
        <v>45160</v>
      </c>
      <c r="D51" s="95" t="s">
        <v>151</v>
      </c>
      <c r="E51" s="71" t="s">
        <v>63</v>
      </c>
      <c r="F51" s="74" t="s">
        <v>116</v>
      </c>
      <c r="G51" s="76">
        <v>70590</v>
      </c>
      <c r="H51" s="72"/>
      <c r="I51" s="82" t="s">
        <v>90</v>
      </c>
    </row>
    <row r="52" spans="2:9" ht="18.75" customHeight="1">
      <c r="B52" s="93">
        <v>70</v>
      </c>
      <c r="C52" s="99">
        <v>45161</v>
      </c>
      <c r="D52" s="95" t="s">
        <v>152</v>
      </c>
      <c r="E52" s="71" t="s">
        <v>62</v>
      </c>
      <c r="F52" s="74" t="s">
        <v>153</v>
      </c>
      <c r="G52" s="76">
        <v>96530</v>
      </c>
      <c r="H52" s="72" t="s">
        <v>100</v>
      </c>
      <c r="I52" s="82"/>
    </row>
    <row r="53" spans="2:9" ht="18.75" customHeight="1">
      <c r="B53" s="93">
        <v>71</v>
      </c>
      <c r="C53" s="99">
        <v>45162</v>
      </c>
      <c r="D53" s="95" t="s">
        <v>154</v>
      </c>
      <c r="E53" s="71" t="s">
        <v>63</v>
      </c>
      <c r="F53" s="74" t="s">
        <v>98</v>
      </c>
      <c r="G53" s="76">
        <v>3750</v>
      </c>
      <c r="H53" s="72"/>
      <c r="I53" s="82" t="s">
        <v>90</v>
      </c>
    </row>
    <row r="54" spans="2:9" ht="18.75" customHeight="1">
      <c r="B54" s="93">
        <v>72</v>
      </c>
      <c r="C54" s="99">
        <v>45163</v>
      </c>
      <c r="D54" s="95" t="s">
        <v>155</v>
      </c>
      <c r="E54" s="71" t="s">
        <v>62</v>
      </c>
      <c r="F54" s="74" t="s">
        <v>47</v>
      </c>
      <c r="G54" s="76">
        <v>9705</v>
      </c>
      <c r="H54" s="72"/>
      <c r="I54" s="82" t="s">
        <v>90</v>
      </c>
    </row>
    <row r="55" spans="2:9" ht="18.75" customHeight="1">
      <c r="B55" s="93">
        <v>73</v>
      </c>
      <c r="C55" s="99">
        <v>45164</v>
      </c>
      <c r="D55" s="95" t="s">
        <v>156</v>
      </c>
      <c r="E55" s="71" t="s">
        <v>62</v>
      </c>
      <c r="F55" s="74" t="s">
        <v>157</v>
      </c>
      <c r="G55" s="76">
        <v>5360</v>
      </c>
      <c r="H55" s="72"/>
      <c r="I55" s="82" t="s">
        <v>90</v>
      </c>
    </row>
    <row r="56" spans="2:9" ht="18.75" customHeight="1">
      <c r="B56" s="93">
        <v>74</v>
      </c>
      <c r="C56" s="99">
        <v>45165</v>
      </c>
      <c r="D56" s="95" t="s">
        <v>158</v>
      </c>
      <c r="E56" s="71" t="s">
        <v>62</v>
      </c>
      <c r="F56" s="74" t="s">
        <v>159</v>
      </c>
      <c r="G56" s="76">
        <v>7630</v>
      </c>
      <c r="H56" s="72"/>
      <c r="I56" s="82" t="s">
        <v>90</v>
      </c>
    </row>
    <row r="57" spans="2:9" ht="18.75" customHeight="1">
      <c r="B57" s="93">
        <v>75</v>
      </c>
      <c r="C57" s="99">
        <v>45166</v>
      </c>
      <c r="D57" s="95" t="s">
        <v>160</v>
      </c>
      <c r="E57" s="71" t="s">
        <v>63</v>
      </c>
      <c r="F57" s="74" t="s">
        <v>98</v>
      </c>
      <c r="G57" s="76">
        <v>3330</v>
      </c>
      <c r="H57" s="72"/>
      <c r="I57" s="82" t="s">
        <v>90</v>
      </c>
    </row>
    <row r="58" spans="2:9" ht="18.75" customHeight="1">
      <c r="B58" s="93">
        <v>76</v>
      </c>
      <c r="C58" s="99">
        <v>45167</v>
      </c>
      <c r="D58" s="95" t="s">
        <v>161</v>
      </c>
      <c r="E58" s="71" t="s">
        <v>62</v>
      </c>
      <c r="F58" s="74" t="s">
        <v>87</v>
      </c>
      <c r="G58" s="76">
        <v>7750</v>
      </c>
      <c r="H58" s="72"/>
      <c r="I58" s="82" t="s">
        <v>90</v>
      </c>
    </row>
    <row r="59" spans="2:9" ht="18.75" customHeight="1">
      <c r="B59" s="93">
        <v>77</v>
      </c>
      <c r="C59" s="99">
        <v>45168</v>
      </c>
      <c r="D59" s="95" t="s">
        <v>162</v>
      </c>
      <c r="E59" s="71" t="s">
        <v>63</v>
      </c>
      <c r="F59" s="74" t="s">
        <v>87</v>
      </c>
      <c r="G59" s="76">
        <v>3750</v>
      </c>
      <c r="H59" s="72"/>
      <c r="I59" s="82" t="s">
        <v>90</v>
      </c>
    </row>
    <row r="60" spans="2:9" ht="18.75" customHeight="1">
      <c r="B60" s="93">
        <v>80</v>
      </c>
      <c r="C60" s="99">
        <v>45169</v>
      </c>
      <c r="D60" s="95" t="s">
        <v>163</v>
      </c>
      <c r="E60" s="71" t="s">
        <v>62</v>
      </c>
      <c r="F60" s="74" t="s">
        <v>87</v>
      </c>
      <c r="G60" s="76">
        <v>5960</v>
      </c>
      <c r="H60" s="72"/>
      <c r="I60" s="82" t="s">
        <v>90</v>
      </c>
    </row>
    <row r="61" spans="2:9" ht="18.75" customHeight="1">
      <c r="B61" s="93">
        <v>81</v>
      </c>
      <c r="C61" s="99">
        <v>45170</v>
      </c>
      <c r="D61" s="95" t="s">
        <v>89</v>
      </c>
      <c r="E61" s="71" t="s">
        <v>62</v>
      </c>
      <c r="F61" s="74" t="s">
        <v>98</v>
      </c>
      <c r="G61" s="76">
        <v>5960</v>
      </c>
      <c r="H61" s="72"/>
      <c r="I61" s="82" t="s">
        <v>90</v>
      </c>
    </row>
    <row r="62" spans="2:9" ht="18.75" customHeight="1">
      <c r="B62" s="93">
        <v>82</v>
      </c>
      <c r="C62" s="99">
        <v>45171</v>
      </c>
      <c r="D62" s="95" t="s">
        <v>117</v>
      </c>
      <c r="E62" s="71" t="s">
        <v>63</v>
      </c>
      <c r="F62" s="74" t="s">
        <v>164</v>
      </c>
      <c r="G62" s="76">
        <v>90769</v>
      </c>
      <c r="H62" s="72" t="s">
        <v>100</v>
      </c>
      <c r="I62" s="82"/>
    </row>
    <row r="63" spans="2:9" ht="18.75" customHeight="1">
      <c r="B63" s="93">
        <v>83</v>
      </c>
      <c r="C63" s="99">
        <v>45172</v>
      </c>
      <c r="D63" s="95" t="s">
        <v>165</v>
      </c>
      <c r="E63" s="71" t="s">
        <v>62</v>
      </c>
      <c r="F63" s="74" t="s">
        <v>118</v>
      </c>
      <c r="G63" s="76">
        <v>97565</v>
      </c>
      <c r="H63" s="72"/>
      <c r="I63" s="82" t="s">
        <v>90</v>
      </c>
    </row>
    <row r="64" spans="2:9" ht="18.75" customHeight="1">
      <c r="B64" s="93">
        <v>84</v>
      </c>
      <c r="C64" s="99">
        <v>45173</v>
      </c>
      <c r="D64" s="95" t="s">
        <v>166</v>
      </c>
      <c r="E64" s="71" t="s">
        <v>63</v>
      </c>
      <c r="F64" s="74" t="s">
        <v>167</v>
      </c>
      <c r="G64" s="76">
        <v>35365</v>
      </c>
      <c r="H64" s="72"/>
      <c r="I64" s="82" t="s">
        <v>90</v>
      </c>
    </row>
    <row r="65" spans="2:9" ht="18.75" customHeight="1">
      <c r="B65" s="93">
        <v>85</v>
      </c>
      <c r="C65" s="99">
        <v>45174</v>
      </c>
      <c r="D65" s="95" t="s">
        <v>168</v>
      </c>
      <c r="E65" s="71" t="s">
        <v>62</v>
      </c>
      <c r="F65" s="74" t="s">
        <v>147</v>
      </c>
      <c r="G65" s="76">
        <v>5960</v>
      </c>
      <c r="H65" s="72"/>
      <c r="I65" s="82" t="s">
        <v>90</v>
      </c>
    </row>
    <row r="66" spans="2:9" ht="18.75" customHeight="1">
      <c r="B66" s="93">
        <v>86</v>
      </c>
      <c r="C66" s="99">
        <v>45175</v>
      </c>
      <c r="D66" s="95" t="s">
        <v>169</v>
      </c>
      <c r="E66" s="71" t="s">
        <v>62</v>
      </c>
      <c r="F66" s="74" t="s">
        <v>68</v>
      </c>
      <c r="G66" s="76">
        <v>90350</v>
      </c>
      <c r="H66" s="72" t="s">
        <v>100</v>
      </c>
      <c r="I66" s="82"/>
    </row>
    <row r="67" spans="2:9" ht="18.75" customHeight="1">
      <c r="B67" s="93">
        <v>87</v>
      </c>
      <c r="C67" s="99">
        <v>45176</v>
      </c>
      <c r="D67" s="95" t="s">
        <v>170</v>
      </c>
      <c r="E67" s="71" t="s">
        <v>63</v>
      </c>
      <c r="F67" s="74" t="s">
        <v>98</v>
      </c>
      <c r="G67" s="76">
        <v>99700</v>
      </c>
      <c r="H67" s="72" t="s">
        <v>100</v>
      </c>
      <c r="I67" s="82"/>
    </row>
    <row r="68" spans="2:9" ht="18.75" customHeight="1">
      <c r="B68" s="93">
        <v>88</v>
      </c>
      <c r="C68" s="99">
        <v>45177</v>
      </c>
      <c r="D68" s="95" t="s">
        <v>171</v>
      </c>
      <c r="E68" s="71" t="s">
        <v>62</v>
      </c>
      <c r="F68" s="74" t="s">
        <v>172</v>
      </c>
      <c r="G68" s="76">
        <v>5960</v>
      </c>
      <c r="H68" s="72" t="s">
        <v>100</v>
      </c>
      <c r="I68" s="82"/>
    </row>
    <row r="69" spans="2:9" ht="18.75" customHeight="1">
      <c r="B69" s="93">
        <v>89</v>
      </c>
      <c r="C69" s="99">
        <v>45178</v>
      </c>
      <c r="D69" s="95" t="s">
        <v>103</v>
      </c>
      <c r="E69" s="71" t="s">
        <v>63</v>
      </c>
      <c r="F69" s="74" t="s">
        <v>147</v>
      </c>
      <c r="G69" s="76">
        <v>5960</v>
      </c>
      <c r="H69" s="72" t="s">
        <v>100</v>
      </c>
      <c r="I69" s="82"/>
    </row>
    <row r="70" spans="2:9" ht="18.75" customHeight="1">
      <c r="B70" s="93">
        <v>90</v>
      </c>
      <c r="C70" s="99">
        <v>45179</v>
      </c>
      <c r="D70" s="95" t="s">
        <v>149</v>
      </c>
      <c r="E70" s="71" t="s">
        <v>62</v>
      </c>
      <c r="F70" s="74" t="s">
        <v>173</v>
      </c>
      <c r="G70" s="76">
        <v>95059</v>
      </c>
      <c r="H70" s="72"/>
      <c r="I70" s="82" t="s">
        <v>90</v>
      </c>
    </row>
    <row r="71" spans="2:9" ht="18.75" customHeight="1">
      <c r="B71" s="93">
        <v>91</v>
      </c>
      <c r="C71" s="99">
        <v>45180</v>
      </c>
      <c r="D71" s="95" t="s">
        <v>154</v>
      </c>
      <c r="E71" s="71" t="s">
        <v>62</v>
      </c>
      <c r="F71" s="74" t="s">
        <v>147</v>
      </c>
      <c r="G71" s="76">
        <v>53330</v>
      </c>
      <c r="H71" s="72"/>
      <c r="I71" s="82" t="s">
        <v>90</v>
      </c>
    </row>
    <row r="72" spans="2:9" ht="18.75" customHeight="1">
      <c r="B72" s="93">
        <v>92</v>
      </c>
      <c r="C72" s="99">
        <v>45181</v>
      </c>
      <c r="D72" s="95" t="s">
        <v>174</v>
      </c>
      <c r="E72" s="71" t="s">
        <v>63</v>
      </c>
      <c r="F72" s="74" t="s">
        <v>175</v>
      </c>
      <c r="G72" s="76">
        <v>3750</v>
      </c>
      <c r="H72" s="72"/>
      <c r="I72" s="82" t="s">
        <v>90</v>
      </c>
    </row>
    <row r="73" spans="2:9" ht="18.75" customHeight="1">
      <c r="B73" s="93">
        <v>94</v>
      </c>
      <c r="C73" s="99">
        <v>45182</v>
      </c>
      <c r="D73" s="95" t="s">
        <v>176</v>
      </c>
      <c r="E73" s="71" t="s">
        <v>62</v>
      </c>
      <c r="F73" s="74" t="s">
        <v>147</v>
      </c>
      <c r="G73" s="76">
        <v>3750</v>
      </c>
      <c r="H73" s="72"/>
      <c r="I73" s="82" t="s">
        <v>90</v>
      </c>
    </row>
    <row r="74" spans="2:9" ht="18.75" customHeight="1">
      <c r="B74" s="93">
        <v>95</v>
      </c>
      <c r="C74" s="99">
        <v>45183</v>
      </c>
      <c r="D74" s="95" t="s">
        <v>177</v>
      </c>
      <c r="E74" s="71" t="s">
        <v>63</v>
      </c>
      <c r="F74" s="74" t="s">
        <v>104</v>
      </c>
      <c r="G74" s="76">
        <v>5960</v>
      </c>
      <c r="H74" s="72"/>
      <c r="I74" s="82" t="s">
        <v>90</v>
      </c>
    </row>
    <row r="75" spans="2:9" ht="18.75" customHeight="1">
      <c r="B75" s="93">
        <v>96</v>
      </c>
      <c r="C75" s="99">
        <v>45184</v>
      </c>
      <c r="D75" s="95" t="s">
        <v>178</v>
      </c>
      <c r="E75" s="71" t="s">
        <v>63</v>
      </c>
      <c r="F75" s="74" t="s">
        <v>87</v>
      </c>
      <c r="G75" s="76">
        <v>3373</v>
      </c>
      <c r="H75" s="72"/>
      <c r="I75" s="82" t="s">
        <v>90</v>
      </c>
    </row>
    <row r="76" spans="2:9" ht="18.75" customHeight="1">
      <c r="B76" s="93">
        <v>97</v>
      </c>
      <c r="C76" s="99">
        <v>45185</v>
      </c>
      <c r="D76" s="95" t="s">
        <v>179</v>
      </c>
      <c r="E76" s="71" t="s">
        <v>62</v>
      </c>
      <c r="F76" s="74" t="s">
        <v>104</v>
      </c>
      <c r="G76" s="76">
        <v>3397</v>
      </c>
      <c r="H76" s="72"/>
      <c r="I76" s="82" t="s">
        <v>90</v>
      </c>
    </row>
    <row r="77" spans="2:9" ht="18.75" customHeight="1">
      <c r="B77" s="93">
        <v>98</v>
      </c>
      <c r="C77" s="99">
        <v>45186</v>
      </c>
      <c r="D77" s="95" t="s">
        <v>180</v>
      </c>
      <c r="E77" s="71" t="s">
        <v>63</v>
      </c>
      <c r="F77" s="74" t="s">
        <v>124</v>
      </c>
      <c r="G77" s="76">
        <v>5970</v>
      </c>
      <c r="H77" s="72" t="s">
        <v>100</v>
      </c>
      <c r="I77" s="82"/>
    </row>
    <row r="78" spans="2:9" ht="18.75" customHeight="1">
      <c r="B78" s="93">
        <v>99</v>
      </c>
      <c r="C78" s="99">
        <v>45187</v>
      </c>
      <c r="D78" s="95" t="s">
        <v>181</v>
      </c>
      <c r="E78" s="71" t="s">
        <v>62</v>
      </c>
      <c r="F78" s="74" t="s">
        <v>102</v>
      </c>
      <c r="G78" s="76">
        <v>7390</v>
      </c>
      <c r="H78" s="72" t="s">
        <v>100</v>
      </c>
      <c r="I78" s="82"/>
    </row>
    <row r="79" spans="2:9" ht="18.75" customHeight="1">
      <c r="B79" s="93">
        <v>100</v>
      </c>
      <c r="C79" s="99">
        <v>45188</v>
      </c>
      <c r="D79" s="95" t="s">
        <v>182</v>
      </c>
      <c r="E79" s="71" t="s">
        <v>63</v>
      </c>
      <c r="F79" s="74" t="s">
        <v>104</v>
      </c>
      <c r="G79" s="76">
        <v>5506</v>
      </c>
      <c r="H79" s="72"/>
      <c r="I79" s="82" t="s">
        <v>90</v>
      </c>
    </row>
    <row r="80" spans="2:9" ht="18.75" customHeight="1">
      <c r="B80" s="93">
        <v>101</v>
      </c>
      <c r="C80" s="99">
        <v>45189</v>
      </c>
      <c r="D80" s="95" t="s">
        <v>183</v>
      </c>
      <c r="E80" s="71" t="s">
        <v>63</v>
      </c>
      <c r="F80" s="74" t="s">
        <v>159</v>
      </c>
      <c r="G80" s="76">
        <v>5960</v>
      </c>
      <c r="H80" s="72"/>
      <c r="I80" s="82" t="s">
        <v>90</v>
      </c>
    </row>
    <row r="81" spans="2:9" ht="18.75" customHeight="1">
      <c r="B81" s="93">
        <v>102</v>
      </c>
      <c r="C81" s="99">
        <v>45190</v>
      </c>
      <c r="D81" s="95" t="s">
        <v>184</v>
      </c>
      <c r="E81" s="71" t="s">
        <v>62</v>
      </c>
      <c r="F81" s="74" t="s">
        <v>128</v>
      </c>
      <c r="G81" s="76">
        <v>3330</v>
      </c>
      <c r="H81" s="72"/>
      <c r="I81" s="82" t="s">
        <v>90</v>
      </c>
    </row>
    <row r="82" spans="2:9" ht="18.75" customHeight="1">
      <c r="B82" s="93">
        <v>103</v>
      </c>
      <c r="C82" s="99">
        <v>45191</v>
      </c>
      <c r="D82" s="95" t="s">
        <v>185</v>
      </c>
      <c r="E82" s="71" t="s">
        <v>63</v>
      </c>
      <c r="F82" s="74" t="s">
        <v>186</v>
      </c>
      <c r="G82" s="76">
        <v>7330</v>
      </c>
      <c r="H82" s="72"/>
      <c r="I82" s="82" t="s">
        <v>90</v>
      </c>
    </row>
    <row r="83" spans="2:9" ht="18.75" customHeight="1">
      <c r="B83" s="93">
        <v>104</v>
      </c>
      <c r="C83" s="99">
        <v>45192</v>
      </c>
      <c r="D83" s="95" t="s">
        <v>103</v>
      </c>
      <c r="E83" s="71" t="s">
        <v>62</v>
      </c>
      <c r="F83" s="74" t="s">
        <v>118</v>
      </c>
      <c r="G83" s="76">
        <v>5760</v>
      </c>
      <c r="H83" s="72"/>
      <c r="I83" s="82" t="s">
        <v>90</v>
      </c>
    </row>
    <row r="84" spans="2:9" ht="18.75" customHeight="1">
      <c r="B84" s="93">
        <v>105</v>
      </c>
      <c r="C84" s="99">
        <v>45193</v>
      </c>
      <c r="D84" s="95" t="s">
        <v>187</v>
      </c>
      <c r="E84" s="71" t="s">
        <v>63</v>
      </c>
      <c r="F84" s="74" t="s">
        <v>150</v>
      </c>
      <c r="G84" s="76">
        <v>97530</v>
      </c>
      <c r="H84" s="72"/>
      <c r="I84" s="82" t="s">
        <v>90</v>
      </c>
    </row>
    <row r="85" spans="2:9" ht="18.75" customHeight="1">
      <c r="B85" s="93">
        <v>108</v>
      </c>
      <c r="C85" s="99">
        <v>45194</v>
      </c>
      <c r="D85" s="95" t="s">
        <v>188</v>
      </c>
      <c r="E85" s="71" t="s">
        <v>63</v>
      </c>
      <c r="F85" s="74" t="s">
        <v>114</v>
      </c>
      <c r="G85" s="76">
        <v>99990</v>
      </c>
      <c r="H85" s="72"/>
      <c r="I85" s="82" t="s">
        <v>90</v>
      </c>
    </row>
    <row r="86" spans="2:9" ht="18.75" customHeight="1">
      <c r="B86" s="93">
        <v>109</v>
      </c>
      <c r="C86" s="99">
        <v>45195</v>
      </c>
      <c r="D86" s="95" t="s">
        <v>189</v>
      </c>
      <c r="E86" s="71" t="s">
        <v>62</v>
      </c>
      <c r="F86" s="74" t="s">
        <v>107</v>
      </c>
      <c r="G86" s="76">
        <v>3750</v>
      </c>
      <c r="H86" s="72" t="s">
        <v>100</v>
      </c>
      <c r="I86" s="82"/>
    </row>
    <row r="87" spans="2:9" ht="18.75" customHeight="1">
      <c r="B87" s="93">
        <v>111</v>
      </c>
      <c r="C87" s="99">
        <v>45196</v>
      </c>
      <c r="D87" s="95" t="s">
        <v>103</v>
      </c>
      <c r="E87" s="71" t="s">
        <v>63</v>
      </c>
      <c r="F87" s="74" t="s">
        <v>98</v>
      </c>
      <c r="G87" s="76">
        <v>3633</v>
      </c>
      <c r="H87" s="72"/>
      <c r="I87" s="82" t="s">
        <v>90</v>
      </c>
    </row>
    <row r="88" spans="2:9" ht="18.75" customHeight="1">
      <c r="B88" s="93">
        <v>112</v>
      </c>
      <c r="C88" s="99">
        <v>45197</v>
      </c>
      <c r="D88" s="95" t="s">
        <v>190</v>
      </c>
      <c r="E88" s="71" t="s">
        <v>62</v>
      </c>
      <c r="F88" s="74" t="s">
        <v>87</v>
      </c>
      <c r="G88" s="76">
        <v>3957</v>
      </c>
      <c r="H88" s="72"/>
      <c r="I88" s="82" t="s">
        <v>90</v>
      </c>
    </row>
    <row r="89" spans="2:9" ht="18.75" customHeight="1">
      <c r="B89" s="93">
        <v>113</v>
      </c>
      <c r="C89" s="99">
        <v>45198</v>
      </c>
      <c r="D89" s="95" t="s">
        <v>191</v>
      </c>
      <c r="E89" s="71" t="s">
        <v>63</v>
      </c>
      <c r="F89" s="74" t="s">
        <v>128</v>
      </c>
      <c r="G89" s="76">
        <v>5960</v>
      </c>
      <c r="H89" s="72"/>
      <c r="I89" s="82" t="s">
        <v>90</v>
      </c>
    </row>
    <row r="90" spans="2:9" ht="18.75" customHeight="1">
      <c r="B90" s="93">
        <v>114</v>
      </c>
      <c r="C90" s="99">
        <v>45199</v>
      </c>
      <c r="D90" s="95" t="s">
        <v>103</v>
      </c>
      <c r="E90" s="71" t="s">
        <v>63</v>
      </c>
      <c r="F90" s="74" t="s">
        <v>128</v>
      </c>
      <c r="G90" s="76">
        <v>7390</v>
      </c>
      <c r="H90" s="72"/>
      <c r="I90" s="82" t="s">
        <v>90</v>
      </c>
    </row>
    <row r="91" spans="2:9" ht="18.75" customHeight="1">
      <c r="B91" s="93">
        <v>117</v>
      </c>
      <c r="C91" s="99">
        <v>45200</v>
      </c>
      <c r="D91" s="95" t="s">
        <v>192</v>
      </c>
      <c r="E91" s="71" t="s">
        <v>62</v>
      </c>
      <c r="F91" s="74" t="s">
        <v>68</v>
      </c>
      <c r="G91" s="76">
        <v>97550</v>
      </c>
      <c r="H91" s="72"/>
      <c r="I91" s="82" t="s">
        <v>90</v>
      </c>
    </row>
    <row r="92" spans="2:9" ht="18.75" customHeight="1">
      <c r="B92" s="93">
        <v>118</v>
      </c>
      <c r="C92" s="99">
        <v>45201</v>
      </c>
      <c r="D92" s="95" t="s">
        <v>193</v>
      </c>
      <c r="E92" s="71" t="s">
        <v>63</v>
      </c>
      <c r="F92" s="74" t="s">
        <v>172</v>
      </c>
      <c r="G92" s="76">
        <v>3750</v>
      </c>
      <c r="H92" s="72"/>
      <c r="I92" s="82" t="s">
        <v>90</v>
      </c>
    </row>
    <row r="93" spans="2:9" ht="18.75" customHeight="1">
      <c r="B93" s="93">
        <v>120</v>
      </c>
      <c r="C93" s="99">
        <v>45202</v>
      </c>
      <c r="D93" s="95" t="s">
        <v>194</v>
      </c>
      <c r="E93" s="71" t="s">
        <v>62</v>
      </c>
      <c r="F93" s="74" t="s">
        <v>175</v>
      </c>
      <c r="G93" s="76">
        <v>95570</v>
      </c>
      <c r="H93" s="72"/>
      <c r="I93" s="82" t="s">
        <v>90</v>
      </c>
    </row>
    <row r="94" spans="2:9" ht="18.75" customHeight="1">
      <c r="B94" s="93">
        <v>123</v>
      </c>
      <c r="C94" s="99">
        <v>45203</v>
      </c>
      <c r="D94" s="95" t="s">
        <v>195</v>
      </c>
      <c r="E94" s="71" t="s">
        <v>63</v>
      </c>
      <c r="F94" s="74" t="s">
        <v>51</v>
      </c>
      <c r="G94" s="76">
        <v>7575</v>
      </c>
      <c r="H94" s="72" t="s">
        <v>100</v>
      </c>
      <c r="I94" s="82"/>
    </row>
    <row r="95" spans="2:9" ht="18.75" customHeight="1">
      <c r="B95" s="93">
        <v>125</v>
      </c>
      <c r="C95" s="99">
        <v>45204</v>
      </c>
      <c r="D95" s="95" t="s">
        <v>103</v>
      </c>
      <c r="E95" s="71" t="s">
        <v>62</v>
      </c>
      <c r="F95" s="74" t="s">
        <v>172</v>
      </c>
      <c r="G95" s="76">
        <v>7075</v>
      </c>
      <c r="H95" s="72"/>
      <c r="I95" s="82" t="s">
        <v>90</v>
      </c>
    </row>
    <row r="96" spans="2:9" ht="18.75" customHeight="1">
      <c r="B96" s="93">
        <v>127</v>
      </c>
      <c r="C96" s="99">
        <v>45205</v>
      </c>
      <c r="D96" s="95" t="s">
        <v>196</v>
      </c>
      <c r="E96" s="71" t="s">
        <v>62</v>
      </c>
      <c r="F96" s="74" t="s">
        <v>107</v>
      </c>
      <c r="G96" s="76">
        <v>3750</v>
      </c>
      <c r="H96" s="72"/>
      <c r="I96" s="82" t="s">
        <v>90</v>
      </c>
    </row>
    <row r="97" spans="2:9" ht="18.75" customHeight="1">
      <c r="B97" s="93">
        <v>128</v>
      </c>
      <c r="C97" s="99">
        <v>45206</v>
      </c>
      <c r="D97" s="95" t="s">
        <v>184</v>
      </c>
      <c r="E97" s="71" t="s">
        <v>62</v>
      </c>
      <c r="F97" s="74" t="s">
        <v>107</v>
      </c>
      <c r="G97" s="76">
        <v>5970</v>
      </c>
      <c r="H97" s="72"/>
      <c r="I97" s="82" t="s">
        <v>90</v>
      </c>
    </row>
    <row r="98" spans="2:9" ht="18.75" customHeight="1">
      <c r="B98" s="93">
        <v>129</v>
      </c>
      <c r="C98" s="99">
        <v>45207</v>
      </c>
      <c r="D98" s="95" t="s">
        <v>197</v>
      </c>
      <c r="E98" s="71" t="s">
        <v>62</v>
      </c>
      <c r="F98" s="74" t="s">
        <v>175</v>
      </c>
      <c r="G98" s="76">
        <v>7390</v>
      </c>
      <c r="H98" s="72"/>
      <c r="I98" s="82" t="s">
        <v>90</v>
      </c>
    </row>
    <row r="99" spans="2:9" ht="18.75" customHeight="1">
      <c r="B99" s="93">
        <v>130</v>
      </c>
      <c r="C99" s="99">
        <v>45208</v>
      </c>
      <c r="D99" s="95" t="s">
        <v>198</v>
      </c>
      <c r="E99" s="71" t="s">
        <v>63</v>
      </c>
      <c r="F99" s="74" t="s">
        <v>87</v>
      </c>
      <c r="G99" s="76">
        <v>9596</v>
      </c>
      <c r="H99" s="72"/>
      <c r="I99" s="82" t="s">
        <v>90</v>
      </c>
    </row>
    <row r="100" spans="2:9" ht="18.75" customHeight="1">
      <c r="B100" s="93">
        <v>131</v>
      </c>
      <c r="C100" s="99">
        <v>45209</v>
      </c>
      <c r="D100" s="95" t="s">
        <v>199</v>
      </c>
      <c r="E100" s="71" t="s">
        <v>62</v>
      </c>
      <c r="F100" s="74" t="s">
        <v>107</v>
      </c>
      <c r="G100" s="76">
        <v>7390</v>
      </c>
      <c r="H100" s="72"/>
      <c r="I100" s="82" t="s">
        <v>90</v>
      </c>
    </row>
    <row r="101" spans="2:9" ht="18.75" customHeight="1">
      <c r="B101" s="93">
        <v>132</v>
      </c>
      <c r="C101" s="99">
        <v>45210</v>
      </c>
      <c r="D101" s="95" t="s">
        <v>200</v>
      </c>
      <c r="E101" s="71" t="s">
        <v>63</v>
      </c>
      <c r="F101" s="74" t="s">
        <v>53</v>
      </c>
      <c r="G101" s="76">
        <v>7356</v>
      </c>
      <c r="H101" s="72"/>
      <c r="I101" s="82" t="s">
        <v>90</v>
      </c>
    </row>
    <row r="102" spans="2:9" ht="18.75" customHeight="1">
      <c r="B102" s="93">
        <v>133</v>
      </c>
      <c r="C102" s="99">
        <v>45211</v>
      </c>
      <c r="D102" s="95" t="s">
        <v>201</v>
      </c>
      <c r="E102" s="71" t="s">
        <v>63</v>
      </c>
      <c r="F102" s="74" t="s">
        <v>202</v>
      </c>
      <c r="G102" s="76">
        <v>3330</v>
      </c>
      <c r="H102" s="72"/>
      <c r="I102" s="82" t="s">
        <v>90</v>
      </c>
    </row>
    <row r="103" spans="2:9" ht="18.75" customHeight="1">
      <c r="B103" s="93">
        <v>135</v>
      </c>
      <c r="C103" s="99">
        <v>45212</v>
      </c>
      <c r="D103" s="95" t="s">
        <v>203</v>
      </c>
      <c r="E103" s="71" t="s">
        <v>62</v>
      </c>
      <c r="F103" s="74" t="s">
        <v>52</v>
      </c>
      <c r="G103" s="76">
        <v>5360</v>
      </c>
      <c r="H103" s="72" t="s">
        <v>100</v>
      </c>
      <c r="I103" s="82"/>
    </row>
    <row r="104" spans="2:9" ht="18.75" customHeight="1">
      <c r="B104" s="93">
        <v>136</v>
      </c>
      <c r="C104" s="99">
        <v>45213</v>
      </c>
      <c r="D104" s="95" t="s">
        <v>190</v>
      </c>
      <c r="E104" s="71" t="s">
        <v>62</v>
      </c>
      <c r="F104" s="74" t="s">
        <v>122</v>
      </c>
      <c r="G104" s="76">
        <v>7930</v>
      </c>
      <c r="H104" s="72"/>
      <c r="I104" s="82" t="s">
        <v>90</v>
      </c>
    </row>
    <row r="105" spans="2:9" ht="18.75" customHeight="1">
      <c r="B105" s="93">
        <v>137</v>
      </c>
      <c r="C105" s="99">
        <v>45214</v>
      </c>
      <c r="D105" s="95" t="s">
        <v>204</v>
      </c>
      <c r="E105" s="71" t="s">
        <v>62</v>
      </c>
      <c r="F105" s="74" t="s">
        <v>127</v>
      </c>
      <c r="G105" s="76">
        <v>93555</v>
      </c>
      <c r="H105" s="72"/>
      <c r="I105" s="82" t="s">
        <v>90</v>
      </c>
    </row>
    <row r="106" spans="2:9" ht="18.75" customHeight="1">
      <c r="B106" s="93">
        <v>138</v>
      </c>
      <c r="C106" s="99">
        <v>45215</v>
      </c>
      <c r="D106" s="95" t="s">
        <v>205</v>
      </c>
      <c r="E106" s="71" t="s">
        <v>62</v>
      </c>
      <c r="F106" s="74" t="s">
        <v>128</v>
      </c>
      <c r="G106" s="76">
        <v>95576</v>
      </c>
      <c r="H106" s="72"/>
      <c r="I106" s="82" t="s">
        <v>90</v>
      </c>
    </row>
    <row r="107" spans="2:9" ht="18.75" customHeight="1">
      <c r="B107" s="93">
        <v>139</v>
      </c>
      <c r="C107" s="99">
        <v>45216</v>
      </c>
      <c r="D107" s="95" t="s">
        <v>206</v>
      </c>
      <c r="E107" s="71" t="s">
        <v>63</v>
      </c>
      <c r="F107" s="74" t="s">
        <v>142</v>
      </c>
      <c r="G107" s="76">
        <v>93770</v>
      </c>
      <c r="H107" s="72"/>
      <c r="I107" s="82" t="s">
        <v>90</v>
      </c>
    </row>
    <row r="108" spans="2:9" ht="18.75" customHeight="1">
      <c r="B108" s="93">
        <v>140</v>
      </c>
      <c r="C108" s="99">
        <v>45217</v>
      </c>
      <c r="D108" s="95" t="s">
        <v>86</v>
      </c>
      <c r="E108" s="71" t="s">
        <v>62</v>
      </c>
      <c r="F108" s="74" t="s">
        <v>87</v>
      </c>
      <c r="G108" s="76">
        <v>93309</v>
      </c>
      <c r="H108" s="72"/>
      <c r="I108" s="82" t="s">
        <v>90</v>
      </c>
    </row>
    <row r="109" spans="2:9" ht="18.75" customHeight="1">
      <c r="B109" s="93">
        <v>141</v>
      </c>
      <c r="C109" s="99">
        <v>45218</v>
      </c>
      <c r="D109" s="95" t="s">
        <v>207</v>
      </c>
      <c r="E109" s="71" t="s">
        <v>63</v>
      </c>
      <c r="F109" s="74" t="s">
        <v>147</v>
      </c>
      <c r="G109" s="76">
        <v>3775</v>
      </c>
      <c r="H109" s="72"/>
      <c r="I109" s="82" t="s">
        <v>90</v>
      </c>
    </row>
    <row r="110" spans="2:9" ht="18.75" customHeight="1">
      <c r="B110" s="93">
        <v>142</v>
      </c>
      <c r="C110" s="99">
        <v>45219</v>
      </c>
      <c r="D110" s="95" t="s">
        <v>208</v>
      </c>
      <c r="E110" s="71" t="s">
        <v>63</v>
      </c>
      <c r="F110" s="74" t="s">
        <v>107</v>
      </c>
      <c r="G110" s="76">
        <v>5960</v>
      </c>
      <c r="H110" s="72"/>
      <c r="I110" s="82" t="s">
        <v>90</v>
      </c>
    </row>
    <row r="111" spans="2:9" ht="18.75" customHeight="1">
      <c r="B111" s="93">
        <v>143</v>
      </c>
      <c r="C111" s="99">
        <v>45220</v>
      </c>
      <c r="D111" s="95" t="s">
        <v>209</v>
      </c>
      <c r="E111" s="71" t="s">
        <v>62</v>
      </c>
      <c r="F111" s="74" t="s">
        <v>173</v>
      </c>
      <c r="G111" s="76">
        <v>95075</v>
      </c>
      <c r="H111" s="72"/>
      <c r="I111" s="82" t="s">
        <v>90</v>
      </c>
    </row>
    <row r="112" spans="2:9" ht="18.75" customHeight="1">
      <c r="B112" s="93">
        <v>144</v>
      </c>
      <c r="C112" s="99">
        <v>45221</v>
      </c>
      <c r="D112" s="95" t="s">
        <v>210</v>
      </c>
      <c r="E112" s="71" t="s">
        <v>62</v>
      </c>
      <c r="F112" s="74" t="s">
        <v>127</v>
      </c>
      <c r="G112" s="76">
        <v>7970</v>
      </c>
      <c r="H112" s="72"/>
      <c r="I112" s="82" t="s">
        <v>90</v>
      </c>
    </row>
    <row r="113" spans="2:9" ht="18.75" customHeight="1">
      <c r="B113" s="93">
        <v>147</v>
      </c>
      <c r="C113" s="99">
        <v>45222</v>
      </c>
      <c r="D113" s="95" t="s">
        <v>174</v>
      </c>
      <c r="E113" s="71" t="s">
        <v>62</v>
      </c>
      <c r="F113" s="74" t="s">
        <v>142</v>
      </c>
      <c r="G113" s="76">
        <v>5360</v>
      </c>
      <c r="H113" s="72" t="s">
        <v>100</v>
      </c>
      <c r="I113" s="82"/>
    </row>
    <row r="114" spans="2:9" ht="18.75" customHeight="1">
      <c r="B114" s="93">
        <v>149</v>
      </c>
      <c r="C114" s="99">
        <v>45223</v>
      </c>
      <c r="D114" s="95" t="s">
        <v>211</v>
      </c>
      <c r="E114" s="71" t="s">
        <v>62</v>
      </c>
      <c r="F114" s="74" t="s">
        <v>87</v>
      </c>
      <c r="G114" s="76">
        <v>7507</v>
      </c>
      <c r="H114" s="72" t="s">
        <v>100</v>
      </c>
      <c r="I114" s="82"/>
    </row>
    <row r="115" spans="2:9" ht="18.75" customHeight="1">
      <c r="B115" s="93">
        <v>150</v>
      </c>
      <c r="C115" s="99">
        <v>45224</v>
      </c>
      <c r="D115" s="95" t="s">
        <v>212</v>
      </c>
      <c r="E115" s="71" t="s">
        <v>63</v>
      </c>
      <c r="F115" s="74" t="s">
        <v>87</v>
      </c>
      <c r="G115" s="76">
        <v>3735</v>
      </c>
      <c r="H115" s="72" t="s">
        <v>100</v>
      </c>
      <c r="I115" s="82"/>
    </row>
    <row r="116" spans="2:9" ht="18.75" customHeight="1">
      <c r="B116" s="93">
        <v>151</v>
      </c>
      <c r="C116" s="99">
        <v>45225</v>
      </c>
      <c r="D116" s="95" t="s">
        <v>213</v>
      </c>
      <c r="E116" s="71" t="s">
        <v>62</v>
      </c>
      <c r="F116" s="74" t="s">
        <v>68</v>
      </c>
      <c r="G116" s="76">
        <v>7560</v>
      </c>
      <c r="H116" s="72"/>
      <c r="I116" s="82" t="s">
        <v>90</v>
      </c>
    </row>
    <row r="117" spans="2:9" ht="18.75" customHeight="1">
      <c r="B117" s="93">
        <v>152</v>
      </c>
      <c r="C117" s="99">
        <v>45226</v>
      </c>
      <c r="D117" s="95" t="s">
        <v>214</v>
      </c>
      <c r="E117" s="71" t="s">
        <v>63</v>
      </c>
      <c r="F117" s="74" t="s">
        <v>215</v>
      </c>
      <c r="G117" s="76">
        <v>99300</v>
      </c>
      <c r="H117" s="72"/>
      <c r="I117" s="82" t="s">
        <v>90</v>
      </c>
    </row>
    <row r="118" spans="2:9" ht="18.75" customHeight="1">
      <c r="B118" s="93">
        <v>153</v>
      </c>
      <c r="C118" s="99">
        <v>45227</v>
      </c>
      <c r="D118" s="95" t="s">
        <v>216</v>
      </c>
      <c r="E118" s="71" t="s">
        <v>63</v>
      </c>
      <c r="F118" s="74" t="s">
        <v>98</v>
      </c>
      <c r="G118" s="76">
        <v>5960</v>
      </c>
      <c r="H118" s="72"/>
      <c r="I118" s="82" t="s">
        <v>90</v>
      </c>
    </row>
    <row r="119" spans="2:9" ht="18.75" customHeight="1">
      <c r="B119" s="93">
        <v>154</v>
      </c>
      <c r="C119" s="99">
        <v>45228</v>
      </c>
      <c r="D119" s="95" t="s">
        <v>217</v>
      </c>
      <c r="E119" s="71" t="s">
        <v>62</v>
      </c>
      <c r="F119" s="74" t="s">
        <v>107</v>
      </c>
      <c r="G119" s="76">
        <v>9705</v>
      </c>
      <c r="H119" s="72"/>
      <c r="I119" s="82" t="s">
        <v>90</v>
      </c>
    </row>
    <row r="120" spans="2:9" ht="18.75" customHeight="1">
      <c r="B120" s="93">
        <v>159</v>
      </c>
      <c r="C120" s="99">
        <v>45229</v>
      </c>
      <c r="D120" s="95" t="s">
        <v>92</v>
      </c>
      <c r="E120" s="71" t="s">
        <v>62</v>
      </c>
      <c r="F120" s="74" t="s">
        <v>122</v>
      </c>
      <c r="G120" s="76">
        <v>7930</v>
      </c>
      <c r="H120" s="72"/>
      <c r="I120" s="82" t="s">
        <v>90</v>
      </c>
    </row>
    <row r="121" spans="2:9" ht="18.75" customHeight="1">
      <c r="B121" s="93">
        <v>160</v>
      </c>
      <c r="C121" s="99">
        <v>45230</v>
      </c>
      <c r="D121" s="95" t="s">
        <v>174</v>
      </c>
      <c r="E121" s="71" t="s">
        <v>62</v>
      </c>
      <c r="F121" s="74" t="s">
        <v>116</v>
      </c>
      <c r="G121" s="76">
        <v>93935</v>
      </c>
      <c r="H121" s="72" t="s">
        <v>100</v>
      </c>
      <c r="I121" s="82"/>
    </row>
    <row r="122" spans="2:9" ht="18.75" customHeight="1">
      <c r="B122" s="93">
        <v>161</v>
      </c>
      <c r="C122" s="99">
        <v>45231</v>
      </c>
      <c r="D122" s="95" t="s">
        <v>218</v>
      </c>
      <c r="E122" s="71" t="s">
        <v>62</v>
      </c>
      <c r="F122" s="74" t="s">
        <v>68</v>
      </c>
      <c r="G122" s="76">
        <v>7390</v>
      </c>
      <c r="H122" s="72" t="s">
        <v>100</v>
      </c>
      <c r="I122" s="82"/>
    </row>
    <row r="123" spans="2:9" ht="18.75" customHeight="1">
      <c r="B123" s="93">
        <v>162</v>
      </c>
      <c r="C123" s="99">
        <v>45232</v>
      </c>
      <c r="D123" s="95" t="s">
        <v>219</v>
      </c>
      <c r="E123" s="71" t="s">
        <v>63</v>
      </c>
      <c r="F123" s="74" t="s">
        <v>104</v>
      </c>
      <c r="G123" s="76">
        <v>3355</v>
      </c>
      <c r="H123" s="72" t="s">
        <v>100</v>
      </c>
      <c r="I123" s="82"/>
    </row>
    <row r="124" spans="2:9" ht="18.75" customHeight="1">
      <c r="B124" s="93">
        <v>163</v>
      </c>
      <c r="C124" s="99">
        <v>45233</v>
      </c>
      <c r="D124" s="95" t="s">
        <v>220</v>
      </c>
      <c r="E124" s="71" t="s">
        <v>62</v>
      </c>
      <c r="F124" s="74" t="s">
        <v>157</v>
      </c>
      <c r="G124" s="76">
        <v>57560</v>
      </c>
      <c r="H124" s="72" t="s">
        <v>100</v>
      </c>
      <c r="I124" s="82"/>
    </row>
    <row r="125" spans="2:9" ht="18.75" customHeight="1">
      <c r="B125" s="93">
        <v>164</v>
      </c>
      <c r="C125" s="99">
        <v>45234</v>
      </c>
      <c r="D125" s="95" t="s">
        <v>103</v>
      </c>
      <c r="E125" s="71" t="s">
        <v>63</v>
      </c>
      <c r="F125" s="74" t="s">
        <v>127</v>
      </c>
      <c r="G125" s="76">
        <v>7500</v>
      </c>
      <c r="H125" s="72" t="s">
        <v>100</v>
      </c>
      <c r="I125" s="82"/>
    </row>
    <row r="126" spans="2:9" ht="18.75" customHeight="1">
      <c r="B126" s="93">
        <v>165</v>
      </c>
      <c r="C126" s="99">
        <v>45235</v>
      </c>
      <c r="D126" s="95" t="s">
        <v>221</v>
      </c>
      <c r="E126" s="71" t="s">
        <v>63</v>
      </c>
      <c r="F126" s="74" t="s">
        <v>153</v>
      </c>
      <c r="G126" s="76">
        <v>7630</v>
      </c>
      <c r="H126" s="72" t="s">
        <v>100</v>
      </c>
      <c r="I126" s="82"/>
    </row>
    <row r="127" spans="2:9" ht="18.75" customHeight="1">
      <c r="B127" s="93">
        <v>166</v>
      </c>
      <c r="C127" s="99">
        <v>45236</v>
      </c>
      <c r="D127" s="95" t="s">
        <v>222</v>
      </c>
      <c r="E127" s="71" t="s">
        <v>62</v>
      </c>
      <c r="F127" s="74" t="s">
        <v>68</v>
      </c>
      <c r="G127" s="76">
        <v>5960</v>
      </c>
      <c r="H127" s="72"/>
      <c r="I127" s="82" t="s">
        <v>90</v>
      </c>
    </row>
    <row r="128" spans="2:9" ht="18.75" customHeight="1">
      <c r="B128" s="93">
        <v>167</v>
      </c>
      <c r="C128" s="99">
        <v>45237</v>
      </c>
      <c r="D128" s="95" t="s">
        <v>223</v>
      </c>
      <c r="E128" s="71" t="s">
        <v>62</v>
      </c>
      <c r="F128" s="74" t="s">
        <v>172</v>
      </c>
      <c r="G128" s="76">
        <v>5953</v>
      </c>
      <c r="H128" s="72"/>
      <c r="I128" s="82" t="s">
        <v>90</v>
      </c>
    </row>
    <row r="129" spans="2:9" ht="18.75" customHeight="1">
      <c r="B129" s="93">
        <v>169</v>
      </c>
      <c r="C129" s="99">
        <v>45238</v>
      </c>
      <c r="D129" s="95" t="s">
        <v>224</v>
      </c>
      <c r="E129" s="71" t="s">
        <v>62</v>
      </c>
      <c r="F129" s="74" t="s">
        <v>48</v>
      </c>
      <c r="G129" s="76">
        <v>7500</v>
      </c>
      <c r="H129" s="72" t="s">
        <v>100</v>
      </c>
      <c r="I129" s="82"/>
    </row>
    <row r="130" spans="2:9" ht="18.75" customHeight="1">
      <c r="B130" s="93">
        <v>170</v>
      </c>
      <c r="C130" s="99">
        <v>45239</v>
      </c>
      <c r="D130" s="95" t="s">
        <v>225</v>
      </c>
      <c r="E130" s="71" t="s">
        <v>62</v>
      </c>
      <c r="F130" s="74" t="s">
        <v>226</v>
      </c>
      <c r="G130" s="76">
        <v>5390</v>
      </c>
      <c r="H130" s="72"/>
      <c r="I130" s="82" t="s">
        <v>90</v>
      </c>
    </row>
    <row r="131" spans="2:9" ht="18.75" customHeight="1">
      <c r="B131" s="93">
        <v>171</v>
      </c>
      <c r="C131" s="99">
        <v>45240</v>
      </c>
      <c r="D131" s="95" t="s">
        <v>227</v>
      </c>
      <c r="E131" s="71" t="s">
        <v>63</v>
      </c>
      <c r="F131" s="74" t="s">
        <v>142</v>
      </c>
      <c r="G131" s="76">
        <v>3670</v>
      </c>
      <c r="H131" s="72"/>
      <c r="I131" s="82" t="s">
        <v>90</v>
      </c>
    </row>
    <row r="132" spans="2:9" ht="18.75" customHeight="1">
      <c r="B132" s="93">
        <v>173</v>
      </c>
      <c r="C132" s="99">
        <v>45241</v>
      </c>
      <c r="D132" s="95" t="s">
        <v>181</v>
      </c>
      <c r="E132" s="71" t="s">
        <v>62</v>
      </c>
      <c r="F132" s="74" t="s">
        <v>128</v>
      </c>
      <c r="G132" s="76">
        <v>7390</v>
      </c>
      <c r="H132" s="72"/>
      <c r="I132" s="82" t="s">
        <v>90</v>
      </c>
    </row>
    <row r="133" spans="2:9" ht="18.75" customHeight="1">
      <c r="B133" s="93">
        <v>174</v>
      </c>
      <c r="C133" s="99">
        <v>45242</v>
      </c>
      <c r="D133" s="95" t="s">
        <v>103</v>
      </c>
      <c r="E133" s="71" t="s">
        <v>62</v>
      </c>
      <c r="F133" s="74" t="s">
        <v>172</v>
      </c>
      <c r="G133" s="76">
        <v>5960</v>
      </c>
      <c r="H133" s="72"/>
      <c r="I133" s="82" t="s">
        <v>90</v>
      </c>
    </row>
    <row r="134" spans="2:9" ht="18.75" customHeight="1">
      <c r="B134" s="93">
        <v>176</v>
      </c>
      <c r="C134" s="99">
        <v>45243</v>
      </c>
      <c r="D134" s="95" t="s">
        <v>228</v>
      </c>
      <c r="E134" s="71" t="s">
        <v>63</v>
      </c>
      <c r="F134" s="74" t="s">
        <v>96</v>
      </c>
      <c r="G134" s="76">
        <v>95390</v>
      </c>
      <c r="H134" s="72"/>
      <c r="I134" s="82" t="s">
        <v>90</v>
      </c>
    </row>
    <row r="135" spans="2:9" ht="18.75" customHeight="1">
      <c r="B135" s="93">
        <v>178</v>
      </c>
      <c r="C135" s="99">
        <v>45244</v>
      </c>
      <c r="D135" s="95" t="s">
        <v>229</v>
      </c>
      <c r="E135" s="71" t="s">
        <v>62</v>
      </c>
      <c r="F135" s="74" t="s">
        <v>122</v>
      </c>
      <c r="G135" s="76">
        <v>7930</v>
      </c>
      <c r="H135" s="72"/>
      <c r="I135" s="82" t="s">
        <v>90</v>
      </c>
    </row>
    <row r="136" spans="2:9" ht="18.75" customHeight="1">
      <c r="B136" s="93">
        <v>182</v>
      </c>
      <c r="C136" s="99">
        <v>45245</v>
      </c>
      <c r="D136" s="95" t="s">
        <v>230</v>
      </c>
      <c r="E136" s="71" t="s">
        <v>62</v>
      </c>
      <c r="F136" s="74" t="s">
        <v>142</v>
      </c>
      <c r="G136" s="76">
        <v>7390</v>
      </c>
      <c r="H136" s="72"/>
      <c r="I136" s="82" t="s">
        <v>90</v>
      </c>
    </row>
    <row r="137" spans="2:9" ht="18.75" customHeight="1">
      <c r="B137" s="93">
        <v>183</v>
      </c>
      <c r="C137" s="99">
        <v>45246</v>
      </c>
      <c r="D137" s="95" t="s">
        <v>154</v>
      </c>
      <c r="E137" s="71" t="s">
        <v>63</v>
      </c>
      <c r="F137" s="74" t="s">
        <v>231</v>
      </c>
      <c r="G137" s="76">
        <v>93570</v>
      </c>
      <c r="H137" s="72"/>
      <c r="I137" s="82" t="s">
        <v>90</v>
      </c>
    </row>
    <row r="138" spans="2:9" ht="18.75" customHeight="1">
      <c r="B138" s="93">
        <v>184</v>
      </c>
      <c r="C138" s="99">
        <v>45247</v>
      </c>
      <c r="D138" s="95" t="s">
        <v>232</v>
      </c>
      <c r="E138" s="71" t="s">
        <v>62</v>
      </c>
      <c r="F138" s="74" t="s">
        <v>233</v>
      </c>
      <c r="G138" s="76">
        <v>5960</v>
      </c>
      <c r="H138" s="72" t="s">
        <v>100</v>
      </c>
      <c r="I138" s="82"/>
    </row>
    <row r="139" spans="2:9" ht="18.75" customHeight="1">
      <c r="B139" s="93">
        <v>185</v>
      </c>
      <c r="C139" s="99">
        <v>45248</v>
      </c>
      <c r="D139" s="95" t="s">
        <v>103</v>
      </c>
      <c r="E139" s="71" t="s">
        <v>62</v>
      </c>
      <c r="F139" s="74" t="s">
        <v>234</v>
      </c>
      <c r="G139" s="76">
        <v>5390</v>
      </c>
      <c r="H139" s="72"/>
      <c r="I139" s="82" t="s">
        <v>90</v>
      </c>
    </row>
    <row r="140" spans="2:9" ht="18.75" customHeight="1">
      <c r="B140" s="93">
        <v>186</v>
      </c>
      <c r="C140" s="99">
        <v>45249</v>
      </c>
      <c r="D140" s="95" t="s">
        <v>235</v>
      </c>
      <c r="E140" s="71" t="s">
        <v>63</v>
      </c>
      <c r="F140" s="74" t="s">
        <v>164</v>
      </c>
      <c r="G140" s="76">
        <v>7350</v>
      </c>
      <c r="H140" s="72"/>
      <c r="I140" s="82" t="s">
        <v>90</v>
      </c>
    </row>
    <row r="141" spans="2:9" ht="18.75" customHeight="1">
      <c r="B141" s="93">
        <v>187</v>
      </c>
      <c r="C141" s="99">
        <v>45250</v>
      </c>
      <c r="D141" s="95" t="s">
        <v>236</v>
      </c>
      <c r="E141" s="71" t="s">
        <v>62</v>
      </c>
      <c r="F141" s="74" t="s">
        <v>45</v>
      </c>
      <c r="G141" s="76">
        <v>9950</v>
      </c>
      <c r="H141" s="72" t="s">
        <v>100</v>
      </c>
      <c r="I141" s="82"/>
    </row>
    <row r="142" spans="2:9" ht="18.75" customHeight="1">
      <c r="B142" s="93">
        <v>188</v>
      </c>
      <c r="C142" s="99">
        <v>45251</v>
      </c>
      <c r="D142" s="95" t="s">
        <v>237</v>
      </c>
      <c r="E142" s="71" t="s">
        <v>63</v>
      </c>
      <c r="F142" s="74" t="s">
        <v>118</v>
      </c>
      <c r="G142" s="76">
        <v>6570</v>
      </c>
      <c r="H142" s="72"/>
      <c r="I142" s="82" t="s">
        <v>90</v>
      </c>
    </row>
    <row r="143" spans="2:9" ht="18.75" customHeight="1">
      <c r="B143" s="93">
        <v>189</v>
      </c>
      <c r="C143" s="99">
        <v>45252</v>
      </c>
      <c r="D143" s="95" t="s">
        <v>154</v>
      </c>
      <c r="E143" s="71" t="s">
        <v>63</v>
      </c>
      <c r="F143" s="74" t="s">
        <v>147</v>
      </c>
      <c r="G143" s="76">
        <v>7050</v>
      </c>
      <c r="H143" s="72"/>
      <c r="I143" s="82" t="s">
        <v>90</v>
      </c>
    </row>
    <row r="144" spans="2:9" ht="18.75" customHeight="1">
      <c r="B144" s="93">
        <v>190</v>
      </c>
      <c r="C144" s="99">
        <v>45253</v>
      </c>
      <c r="D144" s="95" t="s">
        <v>238</v>
      </c>
      <c r="E144" s="71" t="s">
        <v>62</v>
      </c>
      <c r="F144" s="74" t="s">
        <v>104</v>
      </c>
      <c r="G144" s="76">
        <v>5790</v>
      </c>
      <c r="H144" s="72"/>
      <c r="I144" s="82" t="s">
        <v>90</v>
      </c>
    </row>
    <row r="145" spans="2:9" ht="18.75" customHeight="1">
      <c r="B145" s="93">
        <v>191</v>
      </c>
      <c r="C145" s="99">
        <v>45254</v>
      </c>
      <c r="D145" s="95" t="s">
        <v>103</v>
      </c>
      <c r="E145" s="71" t="s">
        <v>63</v>
      </c>
      <c r="F145" s="74" t="s">
        <v>239</v>
      </c>
      <c r="G145" s="76">
        <v>5790</v>
      </c>
      <c r="H145" s="72" t="s">
        <v>100</v>
      </c>
      <c r="I145" s="82"/>
    </row>
    <row r="146" spans="2:9" ht="18.75" customHeight="1">
      <c r="B146" s="93">
        <v>192</v>
      </c>
      <c r="C146" s="99">
        <v>45255</v>
      </c>
      <c r="D146" s="95" t="s">
        <v>240</v>
      </c>
      <c r="E146" s="71" t="s">
        <v>63</v>
      </c>
      <c r="F146" s="74" t="s">
        <v>241</v>
      </c>
      <c r="G146" s="76">
        <v>7550</v>
      </c>
      <c r="H146" s="72" t="s">
        <v>100</v>
      </c>
      <c r="I146" s="82"/>
    </row>
    <row r="147" spans="2:9" ht="18.75" customHeight="1">
      <c r="B147" s="93">
        <v>193</v>
      </c>
      <c r="C147" s="99">
        <v>45256</v>
      </c>
      <c r="D147" s="95" t="s">
        <v>242</v>
      </c>
      <c r="E147" s="71" t="s">
        <v>62</v>
      </c>
      <c r="F147" s="74" t="s">
        <v>50</v>
      </c>
      <c r="G147" s="76">
        <v>5960</v>
      </c>
      <c r="H147" s="72" t="s">
        <v>100</v>
      </c>
      <c r="I147" s="82"/>
    </row>
    <row r="148" spans="2:9" ht="18.75" customHeight="1">
      <c r="B148" s="93">
        <v>194</v>
      </c>
      <c r="C148" s="99">
        <v>45257</v>
      </c>
      <c r="D148" s="95" t="s">
        <v>243</v>
      </c>
      <c r="E148" s="71" t="s">
        <v>63</v>
      </c>
      <c r="F148" s="74" t="s">
        <v>68</v>
      </c>
      <c r="G148" s="76">
        <v>5790</v>
      </c>
      <c r="H148" s="72"/>
      <c r="I148" s="82" t="s">
        <v>90</v>
      </c>
    </row>
    <row r="149" spans="2:9" ht="18.75" customHeight="1">
      <c r="B149" s="93">
        <v>195</v>
      </c>
      <c r="C149" s="99">
        <v>45258</v>
      </c>
      <c r="D149" s="95" t="s">
        <v>244</v>
      </c>
      <c r="E149" s="71" t="s">
        <v>63</v>
      </c>
      <c r="F149" s="74" t="s">
        <v>124</v>
      </c>
      <c r="G149" s="76">
        <v>3735</v>
      </c>
      <c r="H149" s="72"/>
      <c r="I149" s="82" t="s">
        <v>90</v>
      </c>
    </row>
    <row r="150" spans="2:9" ht="18.75" customHeight="1">
      <c r="B150" s="93">
        <v>196</v>
      </c>
      <c r="C150" s="99">
        <v>45259</v>
      </c>
      <c r="D150" s="95" t="s">
        <v>245</v>
      </c>
      <c r="E150" s="71" t="s">
        <v>62</v>
      </c>
      <c r="F150" s="74" t="s">
        <v>114</v>
      </c>
      <c r="G150" s="76">
        <v>7560</v>
      </c>
      <c r="H150" s="72"/>
      <c r="I150" s="82" t="s">
        <v>90</v>
      </c>
    </row>
    <row r="151" spans="2:9" ht="18.75" customHeight="1">
      <c r="B151" s="93">
        <v>197</v>
      </c>
      <c r="C151" s="99">
        <v>45260</v>
      </c>
      <c r="D151" s="95" t="s">
        <v>246</v>
      </c>
      <c r="E151" s="71" t="s">
        <v>62</v>
      </c>
      <c r="F151" s="74" t="s">
        <v>96</v>
      </c>
      <c r="G151" s="76">
        <v>90557</v>
      </c>
      <c r="H151" s="72"/>
      <c r="I151" s="82" t="s">
        <v>90</v>
      </c>
    </row>
    <row r="152" spans="2:9" ht="18.75" customHeight="1">
      <c r="B152" s="93">
        <v>198</v>
      </c>
      <c r="C152" s="99">
        <v>45261</v>
      </c>
      <c r="D152" s="95" t="s">
        <v>247</v>
      </c>
      <c r="E152" s="71" t="s">
        <v>62</v>
      </c>
      <c r="F152" s="74" t="s">
        <v>34</v>
      </c>
      <c r="G152" s="76">
        <v>7390</v>
      </c>
      <c r="H152" s="72"/>
      <c r="I152" s="82" t="s">
        <v>90</v>
      </c>
    </row>
    <row r="153" spans="2:9" ht="18.75" customHeight="1" thickBot="1">
      <c r="B153" s="94">
        <v>199</v>
      </c>
      <c r="C153" s="100">
        <v>45262</v>
      </c>
      <c r="D153" s="96" t="s">
        <v>248</v>
      </c>
      <c r="E153" s="83" t="s">
        <v>63</v>
      </c>
      <c r="F153" s="84" t="s">
        <v>104</v>
      </c>
      <c r="G153" s="85">
        <v>9635</v>
      </c>
      <c r="H153" s="86"/>
      <c r="I153" s="87" t="s">
        <v>90</v>
      </c>
    </row>
    <row r="154" spans="2:9" ht="18.75" customHeight="1" thickTop="1"/>
  </sheetData>
  <mergeCells count="1">
    <mergeCell ref="B2:D2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30" sqref="C30"/>
    </sheetView>
  </sheetViews>
  <sheetFormatPr defaultRowHeight="14.4"/>
  <sheetData/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練習</vt:lpstr>
      <vt:lpstr>受注台帳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2017-02-12T06:53:33Z</dcterms:created>
  <dcterms:modified xsi:type="dcterms:W3CDTF">2023-07-14T02:29:06Z</dcterms:modified>
</cp:coreProperties>
</file>